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 - žst Boletice nad Labem" sheetId="2" r:id="rId2"/>
    <sheet name="2 - Materiál k SO 01 dodá..." sheetId="3" r:id="rId3"/>
    <sheet name="1 - žst Děčín východ" sheetId="4" r:id="rId4"/>
    <sheet name="2 - Materiál k SO 02 dodá..." sheetId="5" r:id="rId5"/>
    <sheet name="03 - VRN" sheetId="6" r:id="rId6"/>
    <sheet name="001 - km 453,770 - propustek" sheetId="7" r:id="rId7"/>
    <sheet name="002 - km 453,770 - svršek" sheetId="8" r:id="rId8"/>
    <sheet name="002 - VRN" sheetId="9" r:id="rId9"/>
  </sheets>
  <definedNames>
    <definedName name="_xlnm.Print_Area" localSheetId="0">'Rekapitulace stavby'!$D$4:$AO$36,'Rekapitulace stavby'!$C$42:$AQ$69</definedName>
    <definedName name="_xlnm.Print_Titles" localSheetId="0">'Rekapitulace stavby'!$52:$52</definedName>
    <definedName name="_xlnm._FilterDatabase" localSheetId="1" hidden="1">'1 - žst Boletice nad Labem'!$C$92:$K$268</definedName>
    <definedName name="_xlnm.Print_Area" localSheetId="1">'1 - žst Boletice nad Labem'!$C$76:$K$268</definedName>
    <definedName name="_xlnm.Print_Titles" localSheetId="1">'1 - žst Boletice nad Labem'!$92:$92</definedName>
    <definedName name="_xlnm._FilterDatabase" localSheetId="2" hidden="1">'2 - Materiál k SO 01 dodá...'!$C$90:$K$125</definedName>
    <definedName name="_xlnm.Print_Area" localSheetId="2">'2 - Materiál k SO 01 dodá...'!$C$74:$K$125</definedName>
    <definedName name="_xlnm.Print_Titles" localSheetId="2">'2 - Materiál k SO 01 dodá...'!$90:$90</definedName>
    <definedName name="_xlnm._FilterDatabase" localSheetId="3" hidden="1">'1 - žst Děčín východ'!$C$92:$K$314</definedName>
    <definedName name="_xlnm.Print_Area" localSheetId="3">'1 - žst Děčín východ'!$C$76:$K$314</definedName>
    <definedName name="_xlnm.Print_Titles" localSheetId="3">'1 - žst Děčín východ'!$92:$92</definedName>
    <definedName name="_xlnm._FilterDatabase" localSheetId="4" hidden="1">'2 - Materiál k SO 02 dodá...'!$C$90:$K$168</definedName>
    <definedName name="_xlnm.Print_Area" localSheetId="4">'2 - Materiál k SO 02 dodá...'!$C$74:$K$168</definedName>
    <definedName name="_xlnm.Print_Titles" localSheetId="4">'2 - Materiál k SO 02 dodá...'!$90:$90</definedName>
    <definedName name="_xlnm._FilterDatabase" localSheetId="5" hidden="1">'03 - VRN'!$C$84:$K$94</definedName>
    <definedName name="_xlnm.Print_Area" localSheetId="5">'03 - VRN'!$C$70:$K$94</definedName>
    <definedName name="_xlnm.Print_Titles" localSheetId="5">'03 - VRN'!$84:$84</definedName>
    <definedName name="_xlnm._FilterDatabase" localSheetId="6" hidden="1">'001 - km 453,770 - propustek'!$C$100:$K$421</definedName>
    <definedName name="_xlnm.Print_Area" localSheetId="6">'001 - km 453,770 - propustek'!$C$84:$K$421</definedName>
    <definedName name="_xlnm.Print_Titles" localSheetId="6">'001 - km 453,770 - propustek'!$100:$100</definedName>
    <definedName name="_xlnm._FilterDatabase" localSheetId="7" hidden="1">'002 - km 453,770 - svršek'!$C$93:$K$148</definedName>
    <definedName name="_xlnm.Print_Area" localSheetId="7">'002 - km 453,770 - svršek'!$C$77:$K$148</definedName>
    <definedName name="_xlnm.Print_Titles" localSheetId="7">'002 - km 453,770 - svršek'!$93:$93</definedName>
    <definedName name="_xlnm._FilterDatabase" localSheetId="8" hidden="1">'002 - VRN'!$C$95:$K$118</definedName>
    <definedName name="_xlnm.Print_Area" localSheetId="8">'002 - VRN'!$C$79:$K$118</definedName>
    <definedName name="_xlnm.Print_Titles" localSheetId="8">'002 - VRN'!$95:$95</definedName>
  </definedNames>
  <calcPr/>
</workbook>
</file>

<file path=xl/calcChain.xml><?xml version="1.0" encoding="utf-8"?>
<calcChain xmlns="http://schemas.openxmlformats.org/spreadsheetml/2006/main">
  <c i="9" l="1" r="J41"/>
  <c r="J40"/>
  <c i="1" r="AY68"/>
  <c i="9" r="J39"/>
  <c i="1" r="AX68"/>
  <c i="9" r="BI116"/>
  <c r="BH116"/>
  <c r="BG116"/>
  <c r="BF116"/>
  <c r="T116"/>
  <c r="T115"/>
  <c r="R116"/>
  <c r="R115"/>
  <c r="P116"/>
  <c r="P115"/>
  <c r="BI110"/>
  <c r="BH110"/>
  <c r="BG110"/>
  <c r="BF110"/>
  <c r="T110"/>
  <c r="T109"/>
  <c r="R110"/>
  <c r="R109"/>
  <c r="P110"/>
  <c r="P109"/>
  <c r="BI106"/>
  <c r="BH106"/>
  <c r="BG106"/>
  <c r="BF106"/>
  <c r="T106"/>
  <c r="T105"/>
  <c r="R106"/>
  <c r="R105"/>
  <c r="P106"/>
  <c r="P105"/>
  <c r="BI102"/>
  <c r="BH102"/>
  <c r="BG102"/>
  <c r="BF102"/>
  <c r="T102"/>
  <c r="R102"/>
  <c r="P102"/>
  <c r="BI99"/>
  <c r="BH99"/>
  <c r="BG99"/>
  <c r="BF99"/>
  <c r="T99"/>
  <c r="R99"/>
  <c r="P99"/>
  <c r="J93"/>
  <c r="F92"/>
  <c r="F90"/>
  <c r="E88"/>
  <c r="J63"/>
  <c r="F62"/>
  <c r="F60"/>
  <c r="E58"/>
  <c r="J25"/>
  <c r="E25"/>
  <c r="J92"/>
  <c r="J24"/>
  <c r="J22"/>
  <c r="E22"/>
  <c r="F93"/>
  <c r="J21"/>
  <c r="J16"/>
  <c r="J90"/>
  <c r="E7"/>
  <c r="E82"/>
  <c i="8" r="J41"/>
  <c r="J40"/>
  <c i="1" r="AY67"/>
  <c i="8" r="J39"/>
  <c i="1" r="AX67"/>
  <c i="8" r="BI144"/>
  <c r="BH144"/>
  <c r="BG144"/>
  <c r="BF144"/>
  <c r="T144"/>
  <c r="T134"/>
  <c r="R144"/>
  <c r="R134"/>
  <c r="P144"/>
  <c r="P134"/>
  <c r="BI135"/>
  <c r="BH135"/>
  <c r="BG135"/>
  <c r="BF135"/>
  <c r="T135"/>
  <c r="R135"/>
  <c r="P135"/>
  <c r="BI129"/>
  <c r="BH129"/>
  <c r="BG129"/>
  <c r="BF129"/>
  <c r="T129"/>
  <c r="R129"/>
  <c r="P129"/>
  <c r="BI124"/>
  <c r="BH124"/>
  <c r="BG124"/>
  <c r="BF124"/>
  <c r="T124"/>
  <c r="R124"/>
  <c r="P124"/>
  <c r="BI120"/>
  <c r="BH120"/>
  <c r="BG120"/>
  <c r="BF120"/>
  <c r="T120"/>
  <c r="R120"/>
  <c r="P120"/>
  <c r="BI114"/>
  <c r="BH114"/>
  <c r="BG114"/>
  <c r="BF114"/>
  <c r="T114"/>
  <c r="R114"/>
  <c r="P114"/>
  <c r="BI109"/>
  <c r="BH109"/>
  <c r="BG109"/>
  <c r="BF109"/>
  <c r="T109"/>
  <c r="R109"/>
  <c r="P109"/>
  <c r="BI106"/>
  <c r="BH106"/>
  <c r="BG106"/>
  <c r="BF106"/>
  <c r="T106"/>
  <c r="R106"/>
  <c r="P106"/>
  <c r="BI102"/>
  <c r="BH102"/>
  <c r="BG102"/>
  <c r="BF102"/>
  <c r="T102"/>
  <c r="R102"/>
  <c r="P102"/>
  <c r="BI97"/>
  <c r="BH97"/>
  <c r="BG97"/>
  <c r="BF97"/>
  <c r="T97"/>
  <c r="R97"/>
  <c r="P97"/>
  <c r="J91"/>
  <c r="F90"/>
  <c r="F88"/>
  <c r="E86"/>
  <c r="J63"/>
  <c r="F62"/>
  <c r="F60"/>
  <c r="E58"/>
  <c r="J25"/>
  <c r="E25"/>
  <c r="J62"/>
  <c r="J24"/>
  <c r="J22"/>
  <c r="E22"/>
  <c r="F91"/>
  <c r="J21"/>
  <c r="J16"/>
  <c r="J88"/>
  <c r="E7"/>
  <c r="E80"/>
  <c i="7" r="J41"/>
  <c r="J40"/>
  <c i="1" r="AY66"/>
  <c i="7" r="J39"/>
  <c i="1" r="AX66"/>
  <c i="7" r="BI418"/>
  <c r="BH418"/>
  <c r="BG418"/>
  <c r="BF418"/>
  <c r="T418"/>
  <c r="R418"/>
  <c r="P418"/>
  <c r="BI415"/>
  <c r="BH415"/>
  <c r="BG415"/>
  <c r="BF415"/>
  <c r="T415"/>
  <c r="R415"/>
  <c r="P415"/>
  <c r="BI411"/>
  <c r="BH411"/>
  <c r="BG411"/>
  <c r="BF411"/>
  <c r="T411"/>
  <c r="R411"/>
  <c r="P411"/>
  <c r="BI407"/>
  <c r="BH407"/>
  <c r="BG407"/>
  <c r="BF407"/>
  <c r="T407"/>
  <c r="R407"/>
  <c r="P407"/>
  <c r="BI403"/>
  <c r="BH403"/>
  <c r="BG403"/>
  <c r="BF403"/>
  <c r="T403"/>
  <c r="R403"/>
  <c r="P403"/>
  <c r="BI395"/>
  <c r="BH395"/>
  <c r="BG395"/>
  <c r="BF395"/>
  <c r="T395"/>
  <c r="R395"/>
  <c r="P395"/>
  <c r="BI390"/>
  <c r="BH390"/>
  <c r="BG390"/>
  <c r="BF390"/>
  <c r="T390"/>
  <c r="R390"/>
  <c r="P390"/>
  <c r="BI387"/>
  <c r="BH387"/>
  <c r="BG387"/>
  <c r="BF387"/>
  <c r="T387"/>
  <c r="R387"/>
  <c r="P387"/>
  <c r="BI382"/>
  <c r="BH382"/>
  <c r="BG382"/>
  <c r="BF382"/>
  <c r="T382"/>
  <c r="R382"/>
  <c r="P382"/>
  <c r="BI377"/>
  <c r="BH377"/>
  <c r="BG377"/>
  <c r="BF377"/>
  <c r="T377"/>
  <c r="R377"/>
  <c r="P377"/>
  <c r="BI374"/>
  <c r="BH374"/>
  <c r="BG374"/>
  <c r="BF374"/>
  <c r="T374"/>
  <c r="R374"/>
  <c r="P374"/>
  <c r="BI371"/>
  <c r="BH371"/>
  <c r="BG371"/>
  <c r="BF371"/>
  <c r="T371"/>
  <c r="R371"/>
  <c r="P371"/>
  <c r="BI366"/>
  <c r="BH366"/>
  <c r="BG366"/>
  <c r="BF366"/>
  <c r="T366"/>
  <c r="R366"/>
  <c r="P366"/>
  <c r="BI362"/>
  <c r="BH362"/>
  <c r="BG362"/>
  <c r="BF362"/>
  <c r="T362"/>
  <c r="R362"/>
  <c r="P362"/>
  <c r="BI355"/>
  <c r="BH355"/>
  <c r="BG355"/>
  <c r="BF355"/>
  <c r="T355"/>
  <c r="R355"/>
  <c r="P355"/>
  <c r="BI345"/>
  <c r="BH345"/>
  <c r="BG345"/>
  <c r="BF345"/>
  <c r="T345"/>
  <c r="R345"/>
  <c r="P345"/>
  <c r="BI335"/>
  <c r="BH335"/>
  <c r="BG335"/>
  <c r="BF335"/>
  <c r="T335"/>
  <c r="R335"/>
  <c r="P335"/>
  <c r="BI331"/>
  <c r="BH331"/>
  <c r="BG331"/>
  <c r="BF331"/>
  <c r="T331"/>
  <c r="R331"/>
  <c r="P331"/>
  <c r="BI328"/>
  <c r="BH328"/>
  <c r="BG328"/>
  <c r="BF328"/>
  <c r="T328"/>
  <c r="R328"/>
  <c r="P328"/>
  <c r="BI325"/>
  <c r="BH325"/>
  <c r="BG325"/>
  <c r="BF325"/>
  <c r="T325"/>
  <c r="R325"/>
  <c r="P325"/>
  <c r="BI322"/>
  <c r="BH322"/>
  <c r="BG322"/>
  <c r="BF322"/>
  <c r="T322"/>
  <c r="R322"/>
  <c r="P322"/>
  <c r="BI316"/>
  <c r="BH316"/>
  <c r="BG316"/>
  <c r="BF316"/>
  <c r="T316"/>
  <c r="R316"/>
  <c r="P316"/>
  <c r="BI308"/>
  <c r="BH308"/>
  <c r="BG308"/>
  <c r="BF308"/>
  <c r="T308"/>
  <c r="R308"/>
  <c r="P308"/>
  <c r="BI305"/>
  <c r="BH305"/>
  <c r="BG305"/>
  <c r="BF305"/>
  <c r="T305"/>
  <c r="R305"/>
  <c r="P305"/>
  <c r="BI300"/>
  <c r="BH300"/>
  <c r="BG300"/>
  <c r="BF300"/>
  <c r="T300"/>
  <c r="R300"/>
  <c r="P300"/>
  <c r="BI291"/>
  <c r="BH291"/>
  <c r="BG291"/>
  <c r="BF291"/>
  <c r="T291"/>
  <c r="R291"/>
  <c r="P291"/>
  <c r="BI287"/>
  <c r="BH287"/>
  <c r="BG287"/>
  <c r="BF287"/>
  <c r="T287"/>
  <c r="R287"/>
  <c r="P287"/>
  <c r="BI284"/>
  <c r="BH284"/>
  <c r="BG284"/>
  <c r="BF284"/>
  <c r="T284"/>
  <c r="R284"/>
  <c r="P284"/>
  <c r="BI281"/>
  <c r="BH281"/>
  <c r="BG281"/>
  <c r="BF281"/>
  <c r="T281"/>
  <c r="R281"/>
  <c r="P281"/>
  <c r="BI274"/>
  <c r="BH274"/>
  <c r="BG274"/>
  <c r="BF274"/>
  <c r="T274"/>
  <c r="R274"/>
  <c r="P274"/>
  <c r="BI267"/>
  <c r="BH267"/>
  <c r="BG267"/>
  <c r="BF267"/>
  <c r="T267"/>
  <c r="R267"/>
  <c r="P267"/>
  <c r="BI263"/>
  <c r="BH263"/>
  <c r="BG263"/>
  <c r="BF263"/>
  <c r="T263"/>
  <c r="R263"/>
  <c r="P263"/>
  <c r="BI260"/>
  <c r="BH260"/>
  <c r="BG260"/>
  <c r="BF260"/>
  <c r="T260"/>
  <c r="R260"/>
  <c r="P260"/>
  <c r="BI255"/>
  <c r="BH255"/>
  <c r="BG255"/>
  <c r="BF255"/>
  <c r="T255"/>
  <c r="R255"/>
  <c r="P255"/>
  <c r="BI250"/>
  <c r="BH250"/>
  <c r="BG250"/>
  <c r="BF250"/>
  <c r="T250"/>
  <c r="R250"/>
  <c r="P250"/>
  <c r="BI246"/>
  <c r="BH246"/>
  <c r="BG246"/>
  <c r="BF246"/>
  <c r="T246"/>
  <c r="R246"/>
  <c r="P246"/>
  <c r="BI234"/>
  <c r="BH234"/>
  <c r="BG234"/>
  <c r="BF234"/>
  <c r="T234"/>
  <c r="R234"/>
  <c r="P234"/>
  <c r="BI224"/>
  <c r="BH224"/>
  <c r="BG224"/>
  <c r="BF224"/>
  <c r="T224"/>
  <c r="R224"/>
  <c r="P224"/>
  <c r="BI218"/>
  <c r="BH218"/>
  <c r="BG218"/>
  <c r="BF218"/>
  <c r="T218"/>
  <c r="R218"/>
  <c r="P218"/>
  <c r="BI215"/>
  <c r="BH215"/>
  <c r="BG215"/>
  <c r="BF215"/>
  <c r="T215"/>
  <c r="R215"/>
  <c r="P215"/>
  <c r="BI206"/>
  <c r="BH206"/>
  <c r="BG206"/>
  <c r="BF206"/>
  <c r="T206"/>
  <c r="R206"/>
  <c r="P206"/>
  <c r="BI197"/>
  <c r="BH197"/>
  <c r="BG197"/>
  <c r="BF197"/>
  <c r="T197"/>
  <c r="R197"/>
  <c r="P197"/>
  <c r="BI192"/>
  <c r="BH192"/>
  <c r="BG192"/>
  <c r="BF192"/>
  <c r="T192"/>
  <c r="R192"/>
  <c r="P192"/>
  <c r="BI189"/>
  <c r="BH189"/>
  <c r="BG189"/>
  <c r="BF189"/>
  <c r="T189"/>
  <c r="R189"/>
  <c r="P189"/>
  <c r="BI186"/>
  <c r="BH186"/>
  <c r="BG186"/>
  <c r="BF186"/>
  <c r="T186"/>
  <c r="R186"/>
  <c r="P186"/>
  <c r="BI182"/>
  <c r="BH182"/>
  <c r="BG182"/>
  <c r="BF182"/>
  <c r="T182"/>
  <c r="R182"/>
  <c r="P182"/>
  <c r="BI177"/>
  <c r="BH177"/>
  <c r="BG177"/>
  <c r="BF177"/>
  <c r="T177"/>
  <c r="R177"/>
  <c r="P177"/>
  <c r="BI172"/>
  <c r="BH172"/>
  <c r="BG172"/>
  <c r="BF172"/>
  <c r="T172"/>
  <c r="R172"/>
  <c r="P172"/>
  <c r="BI169"/>
  <c r="BH169"/>
  <c r="BG169"/>
  <c r="BF169"/>
  <c r="T169"/>
  <c r="R169"/>
  <c r="P169"/>
  <c r="BI161"/>
  <c r="BH161"/>
  <c r="BG161"/>
  <c r="BF161"/>
  <c r="T161"/>
  <c r="R161"/>
  <c r="P161"/>
  <c r="BI156"/>
  <c r="BH156"/>
  <c r="BG156"/>
  <c r="BF156"/>
  <c r="T156"/>
  <c r="R156"/>
  <c r="P156"/>
  <c r="BI148"/>
  <c r="BH148"/>
  <c r="BG148"/>
  <c r="BF148"/>
  <c r="T148"/>
  <c r="R148"/>
  <c r="P148"/>
  <c r="BI140"/>
  <c r="BH140"/>
  <c r="BG140"/>
  <c r="BF140"/>
  <c r="T140"/>
  <c r="R140"/>
  <c r="P140"/>
  <c r="BI131"/>
  <c r="BH131"/>
  <c r="BG131"/>
  <c r="BF131"/>
  <c r="T131"/>
  <c r="R131"/>
  <c r="P131"/>
  <c r="BI127"/>
  <c r="BH127"/>
  <c r="BG127"/>
  <c r="BF127"/>
  <c r="T127"/>
  <c r="R127"/>
  <c r="P127"/>
  <c r="BI124"/>
  <c r="BH124"/>
  <c r="BG124"/>
  <c r="BF124"/>
  <c r="T124"/>
  <c r="R124"/>
  <c r="P124"/>
  <c r="BI120"/>
  <c r="BH120"/>
  <c r="BG120"/>
  <c r="BF120"/>
  <c r="T120"/>
  <c r="R120"/>
  <c r="P120"/>
  <c r="BI116"/>
  <c r="BH116"/>
  <c r="BG116"/>
  <c r="BF116"/>
  <c r="T116"/>
  <c r="R116"/>
  <c r="P116"/>
  <c r="BI111"/>
  <c r="BH111"/>
  <c r="BG111"/>
  <c r="BF111"/>
  <c r="T111"/>
  <c r="R111"/>
  <c r="P111"/>
  <c r="BI107"/>
  <c r="BH107"/>
  <c r="BG107"/>
  <c r="BF107"/>
  <c r="T107"/>
  <c r="R107"/>
  <c r="P107"/>
  <c r="BI104"/>
  <c r="BH104"/>
  <c r="BG104"/>
  <c r="BF104"/>
  <c r="T104"/>
  <c r="R104"/>
  <c r="P104"/>
  <c r="J98"/>
  <c r="F97"/>
  <c r="F95"/>
  <c r="E93"/>
  <c r="J63"/>
  <c r="F62"/>
  <c r="F60"/>
  <c r="E58"/>
  <c r="J25"/>
  <c r="E25"/>
  <c r="J97"/>
  <c r="J24"/>
  <c r="J22"/>
  <c r="E22"/>
  <c r="F63"/>
  <c r="J21"/>
  <c r="J16"/>
  <c r="J60"/>
  <c r="E7"/>
  <c r="E87"/>
  <c i="6" r="J39"/>
  <c r="J38"/>
  <c i="1" r="AY62"/>
  <c i="6" r="J37"/>
  <c i="1" r="AX62"/>
  <c i="6" r="BI93"/>
  <c r="BH93"/>
  <c r="BG93"/>
  <c r="BF93"/>
  <c r="T93"/>
  <c r="R93"/>
  <c r="P93"/>
  <c r="BI90"/>
  <c r="BH90"/>
  <c r="BG90"/>
  <c r="BF90"/>
  <c r="T90"/>
  <c r="R90"/>
  <c r="P90"/>
  <c r="BI88"/>
  <c r="BH88"/>
  <c r="BG88"/>
  <c r="BF88"/>
  <c r="T88"/>
  <c r="R88"/>
  <c r="P88"/>
  <c r="BI86"/>
  <c r="BH86"/>
  <c r="BG86"/>
  <c r="BF86"/>
  <c r="T86"/>
  <c r="R86"/>
  <c r="P86"/>
  <c r="J82"/>
  <c r="F81"/>
  <c r="F79"/>
  <c r="E77"/>
  <c r="J59"/>
  <c r="F58"/>
  <c r="F56"/>
  <c r="E54"/>
  <c r="J23"/>
  <c r="E23"/>
  <c r="J81"/>
  <c r="J22"/>
  <c r="J20"/>
  <c r="E20"/>
  <c r="F59"/>
  <c r="J19"/>
  <c r="J14"/>
  <c r="J79"/>
  <c r="E7"/>
  <c r="E50"/>
  <c i="5" r="J41"/>
  <c r="J40"/>
  <c i="1" r="AY61"/>
  <c i="5" r="J39"/>
  <c i="1" r="AX61"/>
  <c i="5" r="BI167"/>
  <c r="BH167"/>
  <c r="BG167"/>
  <c r="BF167"/>
  <c r="T167"/>
  <c r="R167"/>
  <c r="P167"/>
  <c r="BI165"/>
  <c r="BH165"/>
  <c r="BG165"/>
  <c r="BF165"/>
  <c r="T165"/>
  <c r="R165"/>
  <c r="P165"/>
  <c r="BI163"/>
  <c r="BH163"/>
  <c r="BG163"/>
  <c r="BF163"/>
  <c r="T163"/>
  <c r="R163"/>
  <c r="P163"/>
  <c r="BI161"/>
  <c r="BH161"/>
  <c r="BG161"/>
  <c r="BF161"/>
  <c r="T161"/>
  <c r="R161"/>
  <c r="P161"/>
  <c r="BI158"/>
  <c r="BH158"/>
  <c r="BG158"/>
  <c r="BF158"/>
  <c r="T158"/>
  <c r="R158"/>
  <c r="P158"/>
  <c r="BI156"/>
  <c r="BH156"/>
  <c r="BG156"/>
  <c r="BF156"/>
  <c r="T156"/>
  <c r="R156"/>
  <c r="P156"/>
  <c r="BI153"/>
  <c r="BH153"/>
  <c r="BG153"/>
  <c r="BF153"/>
  <c r="T153"/>
  <c r="R153"/>
  <c r="P153"/>
  <c r="BI150"/>
  <c r="BH150"/>
  <c r="BG150"/>
  <c r="BF150"/>
  <c r="T150"/>
  <c r="R150"/>
  <c r="P150"/>
  <c r="BI148"/>
  <c r="BH148"/>
  <c r="BG148"/>
  <c r="BF148"/>
  <c r="T148"/>
  <c r="R148"/>
  <c r="P148"/>
  <c r="BI146"/>
  <c r="BH146"/>
  <c r="BG146"/>
  <c r="BF146"/>
  <c r="T146"/>
  <c r="R146"/>
  <c r="P146"/>
  <c r="BI143"/>
  <c r="BH143"/>
  <c r="BG143"/>
  <c r="BF143"/>
  <c r="T143"/>
  <c r="R143"/>
  <c r="P143"/>
  <c r="BI140"/>
  <c r="BH140"/>
  <c r="BG140"/>
  <c r="BF140"/>
  <c r="T140"/>
  <c r="R140"/>
  <c r="P140"/>
  <c r="BI138"/>
  <c r="BH138"/>
  <c r="BG138"/>
  <c r="BF138"/>
  <c r="T138"/>
  <c r="R138"/>
  <c r="P138"/>
  <c r="BI135"/>
  <c r="BH135"/>
  <c r="BG135"/>
  <c r="BF135"/>
  <c r="T135"/>
  <c r="R135"/>
  <c r="P135"/>
  <c r="BI133"/>
  <c r="BH133"/>
  <c r="BG133"/>
  <c r="BF133"/>
  <c r="T133"/>
  <c r="R133"/>
  <c r="P133"/>
  <c r="BI130"/>
  <c r="BH130"/>
  <c r="BG130"/>
  <c r="BF130"/>
  <c r="T130"/>
  <c r="R130"/>
  <c r="P130"/>
  <c r="BI128"/>
  <c r="BH128"/>
  <c r="BG128"/>
  <c r="BF128"/>
  <c r="T128"/>
  <c r="R128"/>
  <c r="P128"/>
  <c r="BI125"/>
  <c r="BH125"/>
  <c r="BG125"/>
  <c r="BF125"/>
  <c r="T125"/>
  <c r="R125"/>
  <c r="P125"/>
  <c r="BI120"/>
  <c r="BH120"/>
  <c r="BG120"/>
  <c r="BF120"/>
  <c r="T120"/>
  <c r="R120"/>
  <c r="P120"/>
  <c r="BI117"/>
  <c r="BH117"/>
  <c r="BG117"/>
  <c r="BF117"/>
  <c r="T117"/>
  <c r="R117"/>
  <c r="P117"/>
  <c r="BI111"/>
  <c r="BH111"/>
  <c r="BG111"/>
  <c r="BF111"/>
  <c r="T111"/>
  <c r="R111"/>
  <c r="P111"/>
  <c r="BI107"/>
  <c r="BH107"/>
  <c r="BG107"/>
  <c r="BF107"/>
  <c r="T107"/>
  <c r="R107"/>
  <c r="P107"/>
  <c r="BI102"/>
  <c r="BH102"/>
  <c r="BG102"/>
  <c r="BF102"/>
  <c r="T102"/>
  <c r="R102"/>
  <c r="P102"/>
  <c r="BI99"/>
  <c r="BH99"/>
  <c r="BG99"/>
  <c r="BF99"/>
  <c r="T99"/>
  <c r="R99"/>
  <c r="P99"/>
  <c r="BI94"/>
  <c r="BH94"/>
  <c r="BG94"/>
  <c r="BF94"/>
  <c r="T94"/>
  <c r="R94"/>
  <c r="P94"/>
  <c r="BI92"/>
  <c r="BH92"/>
  <c r="BG92"/>
  <c r="BF92"/>
  <c r="T92"/>
  <c r="R92"/>
  <c r="P92"/>
  <c r="J88"/>
  <c r="F87"/>
  <c r="F85"/>
  <c r="E83"/>
  <c r="J63"/>
  <c r="F62"/>
  <c r="F60"/>
  <c r="E58"/>
  <c r="J25"/>
  <c r="E25"/>
  <c r="J87"/>
  <c r="J24"/>
  <c r="J22"/>
  <c r="E22"/>
  <c r="F88"/>
  <c r="J21"/>
  <c r="J16"/>
  <c r="J85"/>
  <c r="E7"/>
  <c r="E77"/>
  <c i="4" r="J41"/>
  <c r="J40"/>
  <c i="1" r="AY60"/>
  <c i="4" r="J39"/>
  <c i="1" r="AX60"/>
  <c i="4" r="BI312"/>
  <c r="BH312"/>
  <c r="BG312"/>
  <c r="BF312"/>
  <c r="T312"/>
  <c r="R312"/>
  <c r="P312"/>
  <c r="BI307"/>
  <c r="BH307"/>
  <c r="BG307"/>
  <c r="BF307"/>
  <c r="T307"/>
  <c r="R307"/>
  <c r="P307"/>
  <c r="BI301"/>
  <c r="BH301"/>
  <c r="BG301"/>
  <c r="BF301"/>
  <c r="T301"/>
  <c r="R301"/>
  <c r="P301"/>
  <c r="BI296"/>
  <c r="BH296"/>
  <c r="BG296"/>
  <c r="BF296"/>
  <c r="T296"/>
  <c r="R296"/>
  <c r="P296"/>
  <c r="BI291"/>
  <c r="BH291"/>
  <c r="BG291"/>
  <c r="BF291"/>
  <c r="T291"/>
  <c r="R291"/>
  <c r="P291"/>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3"/>
  <c r="BH273"/>
  <c r="BG273"/>
  <c r="BF273"/>
  <c r="T273"/>
  <c r="R273"/>
  <c r="P273"/>
  <c r="BI270"/>
  <c r="BH270"/>
  <c r="BG270"/>
  <c r="BF270"/>
  <c r="T270"/>
  <c r="R270"/>
  <c r="P270"/>
  <c r="BI264"/>
  <c r="BH264"/>
  <c r="BG264"/>
  <c r="BF264"/>
  <c r="T264"/>
  <c r="R264"/>
  <c r="P264"/>
  <c r="BI261"/>
  <c r="BH261"/>
  <c r="BG261"/>
  <c r="BF261"/>
  <c r="T261"/>
  <c r="R261"/>
  <c r="P261"/>
  <c r="BI258"/>
  <c r="BH258"/>
  <c r="BG258"/>
  <c r="BF258"/>
  <c r="T258"/>
  <c r="R258"/>
  <c r="P258"/>
  <c r="BI255"/>
  <c r="BH255"/>
  <c r="BG255"/>
  <c r="BF255"/>
  <c r="T255"/>
  <c r="R255"/>
  <c r="P255"/>
  <c r="BI252"/>
  <c r="BH252"/>
  <c r="BG252"/>
  <c r="BF252"/>
  <c r="T252"/>
  <c r="R252"/>
  <c r="P252"/>
  <c r="BI249"/>
  <c r="BH249"/>
  <c r="BG249"/>
  <c r="BF249"/>
  <c r="T249"/>
  <c r="R249"/>
  <c r="P249"/>
  <c r="BI246"/>
  <c r="BH246"/>
  <c r="BG246"/>
  <c r="BF246"/>
  <c r="T246"/>
  <c r="R246"/>
  <c r="P246"/>
  <c r="BI235"/>
  <c r="BH235"/>
  <c r="BG235"/>
  <c r="BF235"/>
  <c r="T235"/>
  <c r="R235"/>
  <c r="P235"/>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09"/>
  <c r="BH209"/>
  <c r="BG209"/>
  <c r="BF209"/>
  <c r="T209"/>
  <c r="R209"/>
  <c r="P209"/>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8"/>
  <c r="BH178"/>
  <c r="BG178"/>
  <c r="BF178"/>
  <c r="T178"/>
  <c r="R178"/>
  <c r="P178"/>
  <c r="BI174"/>
  <c r="BH174"/>
  <c r="BG174"/>
  <c r="BF174"/>
  <c r="T174"/>
  <c r="R174"/>
  <c r="P174"/>
  <c r="BI171"/>
  <c r="BH171"/>
  <c r="BG171"/>
  <c r="BF171"/>
  <c r="T171"/>
  <c r="R171"/>
  <c r="P171"/>
  <c r="BI167"/>
  <c r="BH167"/>
  <c r="BG167"/>
  <c r="BF167"/>
  <c r="T167"/>
  <c r="R167"/>
  <c r="P167"/>
  <c r="BI164"/>
  <c r="BH164"/>
  <c r="BG164"/>
  <c r="BF164"/>
  <c r="T164"/>
  <c r="R164"/>
  <c r="P164"/>
  <c r="BI157"/>
  <c r="BH157"/>
  <c r="BG157"/>
  <c r="BF157"/>
  <c r="T157"/>
  <c r="R157"/>
  <c r="P157"/>
  <c r="BI153"/>
  <c r="BH153"/>
  <c r="BG153"/>
  <c r="BF153"/>
  <c r="T153"/>
  <c r="R153"/>
  <c r="P153"/>
  <c r="BI146"/>
  <c r="BH146"/>
  <c r="BG146"/>
  <c r="BF146"/>
  <c r="T146"/>
  <c r="R146"/>
  <c r="P146"/>
  <c r="BI139"/>
  <c r="BH139"/>
  <c r="BG139"/>
  <c r="BF139"/>
  <c r="T139"/>
  <c r="R139"/>
  <c r="P139"/>
  <c r="BI130"/>
  <c r="BH130"/>
  <c r="BG130"/>
  <c r="BF130"/>
  <c r="T130"/>
  <c r="R130"/>
  <c r="P130"/>
  <c r="BI121"/>
  <c r="BH121"/>
  <c r="BG121"/>
  <c r="BF121"/>
  <c r="T121"/>
  <c r="R121"/>
  <c r="P121"/>
  <c r="BI105"/>
  <c r="BH105"/>
  <c r="BG105"/>
  <c r="BF105"/>
  <c r="T105"/>
  <c r="R105"/>
  <c r="P105"/>
  <c r="BI102"/>
  <c r="BH102"/>
  <c r="BG102"/>
  <c r="BF102"/>
  <c r="T102"/>
  <c r="R102"/>
  <c r="P102"/>
  <c r="BI99"/>
  <c r="BH99"/>
  <c r="BG99"/>
  <c r="BF99"/>
  <c r="T99"/>
  <c r="R99"/>
  <c r="P99"/>
  <c r="BI96"/>
  <c r="BH96"/>
  <c r="BG96"/>
  <c r="BF96"/>
  <c r="T96"/>
  <c r="R96"/>
  <c r="P96"/>
  <c r="J90"/>
  <c r="F89"/>
  <c r="F87"/>
  <c r="E85"/>
  <c r="J63"/>
  <c r="F62"/>
  <c r="F60"/>
  <c r="E58"/>
  <c r="J25"/>
  <c r="E25"/>
  <c r="J89"/>
  <c r="J24"/>
  <c r="J22"/>
  <c r="E22"/>
  <c r="F63"/>
  <c r="J21"/>
  <c r="J16"/>
  <c r="J87"/>
  <c r="E7"/>
  <c r="E79"/>
  <c i="3" r="J41"/>
  <c r="J40"/>
  <c i="1" r="AY58"/>
  <c i="3" r="J39"/>
  <c i="1" r="AX58"/>
  <c i="3" r="BI124"/>
  <c r="BH124"/>
  <c r="BG124"/>
  <c r="BF124"/>
  <c r="T124"/>
  <c r="R124"/>
  <c r="P124"/>
  <c r="BI122"/>
  <c r="BH122"/>
  <c r="BG122"/>
  <c r="BF122"/>
  <c r="T122"/>
  <c r="R122"/>
  <c r="P122"/>
  <c r="BI120"/>
  <c r="BH120"/>
  <c r="BG120"/>
  <c r="BF120"/>
  <c r="T120"/>
  <c r="R120"/>
  <c r="P120"/>
  <c r="BI116"/>
  <c r="BH116"/>
  <c r="BG116"/>
  <c r="BF116"/>
  <c r="T116"/>
  <c r="R116"/>
  <c r="P116"/>
  <c r="BI112"/>
  <c r="BH112"/>
  <c r="BG112"/>
  <c r="BF112"/>
  <c r="T112"/>
  <c r="R112"/>
  <c r="P112"/>
  <c r="BI108"/>
  <c r="BH108"/>
  <c r="BG108"/>
  <c r="BF108"/>
  <c r="T108"/>
  <c r="R108"/>
  <c r="P108"/>
  <c r="BI104"/>
  <c r="BH104"/>
  <c r="BG104"/>
  <c r="BF104"/>
  <c r="T104"/>
  <c r="R104"/>
  <c r="P104"/>
  <c r="BI99"/>
  <c r="BH99"/>
  <c r="BG99"/>
  <c r="BF99"/>
  <c r="T99"/>
  <c r="R99"/>
  <c r="P99"/>
  <c r="BI94"/>
  <c r="BH94"/>
  <c r="BG94"/>
  <c r="BF94"/>
  <c r="T94"/>
  <c r="R94"/>
  <c r="P94"/>
  <c r="BI92"/>
  <c r="BH92"/>
  <c r="BG92"/>
  <c r="BF92"/>
  <c r="T92"/>
  <c r="R92"/>
  <c r="P92"/>
  <c r="J88"/>
  <c r="F87"/>
  <c r="F85"/>
  <c r="E83"/>
  <c r="J63"/>
  <c r="F62"/>
  <c r="F60"/>
  <c r="E58"/>
  <c r="J25"/>
  <c r="E25"/>
  <c r="J62"/>
  <c r="J24"/>
  <c r="J22"/>
  <c r="E22"/>
  <c r="F88"/>
  <c r="J21"/>
  <c r="J16"/>
  <c r="J60"/>
  <c r="E7"/>
  <c r="E77"/>
  <c i="2" r="J41"/>
  <c r="J40"/>
  <c i="1" r="AY57"/>
  <c i="2" r="J39"/>
  <c i="1" r="AX57"/>
  <c i="2" r="BI266"/>
  <c r="BH266"/>
  <c r="BG266"/>
  <c r="BF266"/>
  <c r="T266"/>
  <c r="R266"/>
  <c r="P266"/>
  <c r="BI261"/>
  <c r="BH261"/>
  <c r="BG261"/>
  <c r="BF261"/>
  <c r="T261"/>
  <c r="R261"/>
  <c r="P261"/>
  <c r="BI258"/>
  <c r="BH258"/>
  <c r="BG258"/>
  <c r="BF258"/>
  <c r="T258"/>
  <c r="R258"/>
  <c r="P258"/>
  <c r="BI250"/>
  <c r="BH250"/>
  <c r="BG250"/>
  <c r="BF250"/>
  <c r="T250"/>
  <c r="R250"/>
  <c r="P250"/>
  <c r="BI245"/>
  <c r="BH245"/>
  <c r="BG245"/>
  <c r="BF245"/>
  <c r="T245"/>
  <c r="R245"/>
  <c r="P245"/>
  <c r="BI240"/>
  <c r="BH240"/>
  <c r="BG240"/>
  <c r="BF240"/>
  <c r="T240"/>
  <c r="R240"/>
  <c r="P240"/>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2"/>
  <c r="BH222"/>
  <c r="BG222"/>
  <c r="BF222"/>
  <c r="T222"/>
  <c r="R222"/>
  <c r="P222"/>
  <c r="BI219"/>
  <c r="BH219"/>
  <c r="BG219"/>
  <c r="BF219"/>
  <c r="T219"/>
  <c r="R219"/>
  <c r="P219"/>
  <c r="BI216"/>
  <c r="BH216"/>
  <c r="BG216"/>
  <c r="BF216"/>
  <c r="T216"/>
  <c r="R216"/>
  <c r="P216"/>
  <c r="BI213"/>
  <c r="BH213"/>
  <c r="BG213"/>
  <c r="BF213"/>
  <c r="T213"/>
  <c r="R213"/>
  <c r="P213"/>
  <c r="BI210"/>
  <c r="BH210"/>
  <c r="BG210"/>
  <c r="BF210"/>
  <c r="T210"/>
  <c r="R210"/>
  <c r="P210"/>
  <c r="BI207"/>
  <c r="BH207"/>
  <c r="BG207"/>
  <c r="BF207"/>
  <c r="T207"/>
  <c r="R207"/>
  <c r="P207"/>
  <c r="BI204"/>
  <c r="BH204"/>
  <c r="BG204"/>
  <c r="BF204"/>
  <c r="T204"/>
  <c r="R204"/>
  <c r="P204"/>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19"/>
  <c r="BH119"/>
  <c r="BG119"/>
  <c r="BF119"/>
  <c r="T119"/>
  <c r="R119"/>
  <c r="P119"/>
  <c r="BI105"/>
  <c r="BH105"/>
  <c r="BG105"/>
  <c r="BF105"/>
  <c r="T105"/>
  <c r="R105"/>
  <c r="P105"/>
  <c r="BI102"/>
  <c r="BH102"/>
  <c r="BG102"/>
  <c r="BF102"/>
  <c r="T102"/>
  <c r="R102"/>
  <c r="P102"/>
  <c r="BI99"/>
  <c r="BH99"/>
  <c r="BG99"/>
  <c r="BF99"/>
  <c r="T99"/>
  <c r="R99"/>
  <c r="P99"/>
  <c r="BI96"/>
  <c r="BH96"/>
  <c r="BG96"/>
  <c r="BF96"/>
  <c r="T96"/>
  <c r="R96"/>
  <c r="P96"/>
  <c r="J90"/>
  <c r="F89"/>
  <c r="F87"/>
  <c r="E85"/>
  <c r="J63"/>
  <c r="F62"/>
  <c r="F60"/>
  <c r="E58"/>
  <c r="J25"/>
  <c r="E25"/>
  <c r="J89"/>
  <c r="J24"/>
  <c r="J22"/>
  <c r="E22"/>
  <c r="F90"/>
  <c r="J21"/>
  <c r="J16"/>
  <c r="J87"/>
  <c r="E7"/>
  <c r="E79"/>
  <c i="1" r="L50"/>
  <c r="AM50"/>
  <c r="AM49"/>
  <c r="L49"/>
  <c r="AM47"/>
  <c r="L47"/>
  <c r="L45"/>
  <c r="L44"/>
  <c i="9" r="J116"/>
  <c r="BK110"/>
  <c r="J110"/>
  <c r="BK106"/>
  <c r="J106"/>
  <c r="BK102"/>
  <c r="J102"/>
  <c r="BK99"/>
  <c r="J99"/>
  <c i="8" r="J144"/>
  <c r="BK129"/>
  <c r="BK124"/>
  <c i="7" r="J411"/>
  <c r="J407"/>
  <c r="J403"/>
  <c r="J395"/>
  <c r="J390"/>
  <c r="J387"/>
  <c r="BK377"/>
  <c r="J374"/>
  <c r="BK366"/>
  <c r="J355"/>
  <c r="J345"/>
  <c r="J331"/>
  <c r="BK328"/>
  <c r="BK316"/>
  <c r="J308"/>
  <c r="BK300"/>
  <c r="BK287"/>
  <c r="J284"/>
  <c r="J274"/>
  <c r="J263"/>
  <c r="J260"/>
  <c r="J215"/>
  <c r="BK206"/>
  <c r="BK192"/>
  <c r="J169"/>
  <c r="J156"/>
  <c r="BK140"/>
  <c r="BK131"/>
  <c r="J127"/>
  <c r="J124"/>
  <c r="J107"/>
  <c r="BK104"/>
  <c i="6" r="BK90"/>
  <c r="J88"/>
  <c i="5" r="BK158"/>
  <c r="J156"/>
  <c r="J153"/>
  <c r="J148"/>
  <c r="BK146"/>
  <c r="J140"/>
  <c r="BK133"/>
  <c r="BK128"/>
  <c r="BK120"/>
  <c r="BK102"/>
  <c r="J99"/>
  <c r="BK94"/>
  <c r="BK92"/>
  <c i="4" r="BK312"/>
  <c r="J307"/>
  <c r="BK301"/>
  <c r="BK296"/>
  <c r="J296"/>
  <c r="BK291"/>
  <c r="J291"/>
  <c r="J286"/>
  <c r="J284"/>
  <c r="J282"/>
  <c r="J264"/>
  <c r="BK261"/>
  <c r="BK258"/>
  <c r="BK255"/>
  <c r="BK252"/>
  <c r="J249"/>
  <c r="BK246"/>
  <c r="J235"/>
  <c r="BK232"/>
  <c r="BK230"/>
  <c r="J230"/>
  <c r="BK228"/>
  <c r="J228"/>
  <c r="BK226"/>
  <c r="J226"/>
  <c r="BK224"/>
  <c r="J224"/>
  <c r="BK222"/>
  <c r="J222"/>
  <c r="BK220"/>
  <c r="J220"/>
  <c r="BK218"/>
  <c r="J218"/>
  <c r="BK216"/>
  <c r="J214"/>
  <c r="BK212"/>
  <c r="J209"/>
  <c r="J206"/>
  <c r="BK203"/>
  <c r="J200"/>
  <c r="J197"/>
  <c r="J194"/>
  <c r="J191"/>
  <c r="BK188"/>
  <c r="J185"/>
  <c r="BK182"/>
  <c r="J178"/>
  <c r="BK174"/>
  <c r="J171"/>
  <c r="J167"/>
  <c r="J164"/>
  <c r="J157"/>
  <c r="J153"/>
  <c r="J146"/>
  <c r="BK139"/>
  <c r="BK130"/>
  <c r="J121"/>
  <c r="J105"/>
  <c r="J102"/>
  <c r="J99"/>
  <c r="BK96"/>
  <c i="3" r="BK124"/>
  <c r="J122"/>
  <c r="BK120"/>
  <c r="BK116"/>
  <c r="BK112"/>
  <c r="J108"/>
  <c r="J104"/>
  <c r="BK99"/>
  <c r="BK94"/>
  <c r="J92"/>
  <c i="2" r="BK266"/>
  <c r="J266"/>
  <c r="J261"/>
  <c r="BK258"/>
  <c r="BK250"/>
  <c r="J245"/>
  <c r="BK240"/>
  <c r="J233"/>
  <c r="J231"/>
  <c r="BK229"/>
  <c r="J227"/>
  <c r="J225"/>
  <c r="BK222"/>
  <c r="J219"/>
  <c r="J213"/>
  <c r="J210"/>
  <c r="J207"/>
  <c r="BK204"/>
  <c r="J195"/>
  <c r="BK186"/>
  <c r="J183"/>
  <c r="J180"/>
  <c r="BK177"/>
  <c r="BK171"/>
  <c r="BK168"/>
  <c r="BK165"/>
  <c r="J162"/>
  <c r="J157"/>
  <c r="BK155"/>
  <c r="BK151"/>
  <c r="J149"/>
  <c r="J147"/>
  <c r="BK145"/>
  <c r="BK143"/>
  <c r="J141"/>
  <c r="BK136"/>
  <c r="BK130"/>
  <c r="J127"/>
  <c r="BK119"/>
  <c r="J105"/>
  <c r="BK102"/>
  <c r="BK96"/>
  <c i="1" r="AS59"/>
  <c i="9" r="BK116"/>
  <c i="8" r="BK109"/>
  <c r="J106"/>
  <c r="J102"/>
  <c i="7" r="J382"/>
  <c r="J377"/>
  <c r="J371"/>
  <c r="J366"/>
  <c r="J362"/>
  <c r="BK345"/>
  <c r="BK335"/>
  <c r="BK331"/>
  <c r="J328"/>
  <c r="J325"/>
  <c r="J322"/>
  <c r="J267"/>
  <c r="J255"/>
  <c r="BK250"/>
  <c r="J246"/>
  <c r="J234"/>
  <c r="J224"/>
  <c r="BK186"/>
  <c r="BK182"/>
  <c r="BK177"/>
  <c r="J161"/>
  <c r="BK156"/>
  <c r="J148"/>
  <c r="J140"/>
  <c r="J131"/>
  <c r="BK127"/>
  <c r="J120"/>
  <c r="J111"/>
  <c i="6" r="J93"/>
  <c i="5" r="J150"/>
  <c r="J146"/>
  <c r="BK143"/>
  <c r="BK138"/>
  <c r="J135"/>
  <c r="J125"/>
  <c r="J117"/>
  <c r="BK99"/>
  <c r="J94"/>
  <c i="2" r="J235"/>
  <c r="J216"/>
  <c r="J198"/>
  <c r="BK195"/>
  <c r="BK192"/>
  <c r="BK189"/>
  <c r="BK183"/>
  <c r="J174"/>
  <c r="J165"/>
  <c r="J159"/>
  <c r="J155"/>
  <c r="BK153"/>
  <c r="J151"/>
  <c r="BK149"/>
  <c r="J145"/>
  <c r="BK139"/>
  <c r="J136"/>
  <c r="BK133"/>
  <c r="J130"/>
  <c r="BK105"/>
  <c r="BK99"/>
  <c i="1" r="AS65"/>
  <c i="8" r="J135"/>
  <c r="J124"/>
  <c r="BK120"/>
  <c r="J120"/>
  <c r="BK114"/>
  <c r="J114"/>
  <c r="J109"/>
  <c r="BK106"/>
  <c r="BK102"/>
  <c r="BK97"/>
  <c r="J97"/>
  <c i="7" r="BK418"/>
  <c r="J418"/>
  <c r="BK415"/>
  <c r="J415"/>
  <c r="BK411"/>
  <c r="BK407"/>
  <c r="BK395"/>
  <c r="BK382"/>
  <c r="BK374"/>
  <c r="BK371"/>
  <c r="BK355"/>
  <c r="J335"/>
  <c r="BK322"/>
  <c r="BK308"/>
  <c r="J305"/>
  <c r="J300"/>
  <c r="J291"/>
  <c r="J287"/>
  <c r="BK284"/>
  <c r="J281"/>
  <c r="BK267"/>
  <c r="BK260"/>
  <c r="BK246"/>
  <c r="J218"/>
  <c r="BK215"/>
  <c r="J192"/>
  <c r="J189"/>
  <c r="J186"/>
  <c r="J177"/>
  <c r="J172"/>
  <c r="BK169"/>
  <c r="BK161"/>
  <c r="BK148"/>
  <c r="BK120"/>
  <c r="J116"/>
  <c r="BK111"/>
  <c r="BK107"/>
  <c i="6" r="J86"/>
  <c i="5" r="BK167"/>
  <c r="BK165"/>
  <c r="J163"/>
  <c r="BK161"/>
  <c r="J158"/>
  <c r="BK156"/>
  <c r="BK153"/>
  <c r="BK150"/>
  <c r="BK148"/>
  <c r="BK130"/>
  <c r="BK117"/>
  <c r="J111"/>
  <c r="BK107"/>
  <c r="J102"/>
  <c r="J92"/>
  <c i="4" r="J312"/>
  <c r="BK307"/>
  <c r="J301"/>
  <c r="BK286"/>
  <c r="BK284"/>
  <c r="BK282"/>
  <c r="BK280"/>
  <c r="J280"/>
  <c r="BK278"/>
  <c r="J278"/>
  <c r="BK276"/>
  <c r="J276"/>
  <c r="BK273"/>
  <c r="J273"/>
  <c r="BK270"/>
  <c r="J270"/>
  <c r="BK264"/>
  <c r="J261"/>
  <c r="J258"/>
  <c r="J255"/>
  <c r="J252"/>
  <c r="BK249"/>
  <c r="J246"/>
  <c r="BK235"/>
  <c r="J232"/>
  <c r="J216"/>
  <c r="BK214"/>
  <c r="J212"/>
  <c r="BK209"/>
  <c r="BK206"/>
  <c r="J203"/>
  <c r="BK200"/>
  <c r="BK197"/>
  <c r="BK194"/>
  <c r="BK191"/>
  <c r="J188"/>
  <c r="BK185"/>
  <c r="J182"/>
  <c r="BK178"/>
  <c r="J174"/>
  <c r="BK171"/>
  <c r="BK167"/>
  <c r="BK164"/>
  <c r="BK157"/>
  <c r="BK153"/>
  <c r="BK146"/>
  <c r="J139"/>
  <c r="J130"/>
  <c r="BK121"/>
  <c r="BK105"/>
  <c r="BK102"/>
  <c r="BK99"/>
  <c r="J96"/>
  <c i="3" r="J124"/>
  <c r="BK122"/>
  <c r="J120"/>
  <c r="J116"/>
  <c r="J112"/>
  <c r="BK108"/>
  <c r="BK104"/>
  <c r="J99"/>
  <c r="J94"/>
  <c r="BK92"/>
  <c i="2" r="BK261"/>
  <c r="J258"/>
  <c r="J250"/>
  <c r="BK245"/>
  <c r="J240"/>
  <c r="BK235"/>
  <c r="BK233"/>
  <c r="BK231"/>
  <c r="J229"/>
  <c r="BK227"/>
  <c r="BK225"/>
  <c r="J222"/>
  <c r="BK219"/>
  <c r="BK216"/>
  <c r="BK213"/>
  <c r="BK210"/>
  <c r="BK207"/>
  <c r="J204"/>
  <c r="BK198"/>
  <c r="J192"/>
  <c r="J189"/>
  <c r="J186"/>
  <c r="BK180"/>
  <c r="J177"/>
  <c r="BK174"/>
  <c r="J171"/>
  <c r="J168"/>
  <c r="BK162"/>
  <c r="BK159"/>
  <c r="BK157"/>
  <c r="J153"/>
  <c r="BK147"/>
  <c r="J143"/>
  <c r="BK141"/>
  <c r="J139"/>
  <c r="J133"/>
  <c r="BK127"/>
  <c r="J119"/>
  <c r="J102"/>
  <c r="J99"/>
  <c r="J96"/>
  <c i="1" r="AS56"/>
  <c i="8" r="BK144"/>
  <c r="BK135"/>
  <c r="J129"/>
  <c i="7" r="BK403"/>
  <c r="BK390"/>
  <c r="BK387"/>
  <c r="BK362"/>
  <c r="BK325"/>
  <c r="J316"/>
  <c r="BK305"/>
  <c r="BK291"/>
  <c r="BK281"/>
  <c r="BK274"/>
  <c r="BK263"/>
  <c r="BK255"/>
  <c r="J250"/>
  <c r="BK234"/>
  <c r="BK224"/>
  <c r="BK218"/>
  <c r="J206"/>
  <c r="BK197"/>
  <c r="J197"/>
  <c r="BK189"/>
  <c r="J182"/>
  <c r="BK172"/>
  <c r="BK124"/>
  <c r="BK116"/>
  <c r="J104"/>
  <c i="6" r="BK93"/>
  <c r="J90"/>
  <c r="BK88"/>
  <c r="BK86"/>
  <c i="5" r="J167"/>
  <c r="J165"/>
  <c r="BK163"/>
  <c r="J161"/>
  <c r="J143"/>
  <c r="BK140"/>
  <c r="J138"/>
  <c r="BK135"/>
  <c r="J133"/>
  <c r="J130"/>
  <c r="J128"/>
  <c r="BK125"/>
  <c r="J120"/>
  <c r="BK111"/>
  <c r="J107"/>
  <c i="4" l="1" r="T95"/>
  <c r="T94"/>
  <c r="T93"/>
  <c i="5" r="T91"/>
  <c i="6" r="P85"/>
  <c i="1" r="AU62"/>
  <c i="7" r="BK334"/>
  <c r="J334"/>
  <c r="J74"/>
  <c r="R334"/>
  <c i="2" r="P95"/>
  <c r="P94"/>
  <c r="P93"/>
  <c i="1" r="AU57"/>
  <c i="2" r="R95"/>
  <c r="R94"/>
  <c r="R93"/>
  <c i="3" r="BK91"/>
  <c r="J91"/>
  <c r="J67"/>
  <c r="T91"/>
  <c i="4" r="P95"/>
  <c r="P94"/>
  <c r="P93"/>
  <c i="1" r="AU60"/>
  <c i="5" r="P91"/>
  <c i="1" r="AU61"/>
  <c i="6" r="T85"/>
  <c i="7" r="P103"/>
  <c r="T103"/>
  <c r="BK196"/>
  <c r="J196"/>
  <c r="J70"/>
  <c r="R196"/>
  <c r="BK249"/>
  <c r="J249"/>
  <c r="J71"/>
  <c r="T249"/>
  <c r="P299"/>
  <c r="BK321"/>
  <c r="J321"/>
  <c r="J73"/>
  <c r="R321"/>
  <c r="T334"/>
  <c r="T370"/>
  <c r="P386"/>
  <c r="R386"/>
  <c r="R394"/>
  <c i="9" r="BK98"/>
  <c r="J98"/>
  <c r="J69"/>
  <c r="P98"/>
  <c r="P97"/>
  <c r="P96"/>
  <c i="1" r="AU68"/>
  <c i="9" r="R98"/>
  <c r="R97"/>
  <c r="R96"/>
  <c r="T98"/>
  <c r="T97"/>
  <c r="T96"/>
  <c i="4" r="R95"/>
  <c r="R94"/>
  <c r="R93"/>
  <c i="6" r="BK85"/>
  <c r="J85"/>
  <c i="7" r="P370"/>
  <c r="BK386"/>
  <c r="J386"/>
  <c r="J76"/>
  <c r="T386"/>
  <c r="T394"/>
  <c i="2" r="BK95"/>
  <c r="J95"/>
  <c r="J69"/>
  <c r="T95"/>
  <c r="T94"/>
  <c r="T93"/>
  <c i="3" r="P91"/>
  <c i="1" r="AU58"/>
  <c i="3" r="R91"/>
  <c i="4" r="BK95"/>
  <c r="J95"/>
  <c r="J69"/>
  <c i="5" r="BK91"/>
  <c r="J91"/>
  <c r="J67"/>
  <c r="R91"/>
  <c i="6" r="R85"/>
  <c i="7" r="BK103"/>
  <c r="J103"/>
  <c r="J69"/>
  <c r="R103"/>
  <c r="P196"/>
  <c r="T196"/>
  <c r="P249"/>
  <c r="R249"/>
  <c r="BK299"/>
  <c r="J299"/>
  <c r="J72"/>
  <c r="R299"/>
  <c r="T299"/>
  <c r="P321"/>
  <c r="T321"/>
  <c r="P334"/>
  <c r="BK370"/>
  <c r="J370"/>
  <c r="J75"/>
  <c r="R370"/>
  <c r="BK394"/>
  <c r="J394"/>
  <c r="J77"/>
  <c r="P394"/>
  <c i="8" r="BK96"/>
  <c r="J96"/>
  <c r="J69"/>
  <c r="P96"/>
  <c r="P95"/>
  <c r="P94"/>
  <c i="1" r="AU67"/>
  <c i="8" r="R96"/>
  <c r="R95"/>
  <c r="R94"/>
  <c r="T96"/>
  <c r="T95"/>
  <c r="T94"/>
  <c i="5" r="E52"/>
  <c r="F63"/>
  <c r="BE146"/>
  <c r="BE148"/>
  <c r="BE156"/>
  <c r="BE161"/>
  <c r="BE163"/>
  <c i="6" r="J58"/>
  <c r="F82"/>
  <c r="BE86"/>
  <c r="BE88"/>
  <c r="BE90"/>
  <c i="7" r="F98"/>
  <c r="BE124"/>
  <c r="BE140"/>
  <c r="BE156"/>
  <c r="BE161"/>
  <c r="BE246"/>
  <c r="BE316"/>
  <c r="BE366"/>
  <c r="BE374"/>
  <c r="BE377"/>
  <c r="BE382"/>
  <c i="8" r="BE120"/>
  <c i="2" r="BE105"/>
  <c r="BE119"/>
  <c r="BE130"/>
  <c r="BE136"/>
  <c r="BE139"/>
  <c r="BE141"/>
  <c r="BE151"/>
  <c r="BE155"/>
  <c r="BE157"/>
  <c r="BE159"/>
  <c r="BE168"/>
  <c r="BE171"/>
  <c r="BE189"/>
  <c r="BE195"/>
  <c r="BE204"/>
  <c r="BE207"/>
  <c r="BE210"/>
  <c r="BE219"/>
  <c r="BE222"/>
  <c r="BE227"/>
  <c r="BE231"/>
  <c r="BE240"/>
  <c r="BE250"/>
  <c r="BE258"/>
  <c r="BE261"/>
  <c i="3" r="E52"/>
  <c r="F63"/>
  <c r="J85"/>
  <c r="J87"/>
  <c r="BE92"/>
  <c r="BE104"/>
  <c r="BE120"/>
  <c r="BE122"/>
  <c r="BE124"/>
  <c i="4" r="E52"/>
  <c r="J60"/>
  <c r="J62"/>
  <c r="F90"/>
  <c r="BE99"/>
  <c r="BE102"/>
  <c r="BE105"/>
  <c r="BE146"/>
  <c r="BE153"/>
  <c r="BE157"/>
  <c r="BE167"/>
  <c r="BE171"/>
  <c r="BE182"/>
  <c r="BE185"/>
  <c r="BE194"/>
  <c r="BE197"/>
  <c r="BE203"/>
  <c r="BE206"/>
  <c r="BE209"/>
  <c r="BE212"/>
  <c r="BE214"/>
  <c r="BE246"/>
  <c r="BE252"/>
  <c r="BE258"/>
  <c r="BE264"/>
  <c r="BE270"/>
  <c r="BE273"/>
  <c r="BE276"/>
  <c r="BE278"/>
  <c r="BE280"/>
  <c r="BE284"/>
  <c r="BE301"/>
  <c r="BE307"/>
  <c i="5" r="J62"/>
  <c r="BE92"/>
  <c r="BE102"/>
  <c r="BE120"/>
  <c r="BE133"/>
  <c r="BE138"/>
  <c r="BE143"/>
  <c r="BE158"/>
  <c r="BE165"/>
  <c r="BE167"/>
  <c i="6" r="E73"/>
  <c r="BE93"/>
  <c i="7" r="J95"/>
  <c r="BE104"/>
  <c r="BE197"/>
  <c r="BE224"/>
  <c r="BE250"/>
  <c r="BE255"/>
  <c r="BE284"/>
  <c r="BE325"/>
  <c r="BE331"/>
  <c r="BE355"/>
  <c r="BE362"/>
  <c r="BE415"/>
  <c r="BE418"/>
  <c i="8" r="E52"/>
  <c r="J60"/>
  <c r="F63"/>
  <c r="J90"/>
  <c r="BE97"/>
  <c r="BE102"/>
  <c r="BE106"/>
  <c r="BE114"/>
  <c r="BE124"/>
  <c r="BE144"/>
  <c i="9" r="BK105"/>
  <c r="J105"/>
  <c r="J70"/>
  <c r="BK109"/>
  <c r="J109"/>
  <c r="J71"/>
  <c r="BK115"/>
  <c r="J115"/>
  <c r="J72"/>
  <c i="2" r="BE96"/>
  <c r="BE99"/>
  <c r="BE102"/>
  <c r="BE180"/>
  <c r="BE186"/>
  <c i="5" r="J60"/>
  <c r="BE94"/>
  <c r="BE128"/>
  <c r="BE135"/>
  <c i="7" r="E52"/>
  <c r="J62"/>
  <c r="BE116"/>
  <c r="BE127"/>
  <c r="BE148"/>
  <c r="BE169"/>
  <c r="BE172"/>
  <c r="BE189"/>
  <c r="BE192"/>
  <c r="BE215"/>
  <c r="BE218"/>
  <c r="BE234"/>
  <c r="BE260"/>
  <c r="BE281"/>
  <c r="BE287"/>
  <c r="BE291"/>
  <c r="BE300"/>
  <c r="BE305"/>
  <c r="BE308"/>
  <c r="BE371"/>
  <c r="BE387"/>
  <c r="BE390"/>
  <c r="BE395"/>
  <c r="BE407"/>
  <c i="8" r="BE109"/>
  <c i="2" r="E52"/>
  <c r="J60"/>
  <c r="J62"/>
  <c r="F63"/>
  <c r="BE127"/>
  <c r="BE133"/>
  <c r="BE143"/>
  <c r="BE145"/>
  <c r="BE147"/>
  <c r="BE149"/>
  <c r="BE153"/>
  <c r="BE162"/>
  <c r="BE165"/>
  <c r="BE174"/>
  <c r="BE177"/>
  <c r="BE183"/>
  <c r="BE192"/>
  <c r="BE198"/>
  <c r="BE213"/>
  <c r="BE216"/>
  <c r="BE225"/>
  <c r="BE229"/>
  <c r="BE233"/>
  <c r="BE235"/>
  <c r="BE245"/>
  <c r="BE266"/>
  <c i="3" r="BE94"/>
  <c r="BE99"/>
  <c r="BE108"/>
  <c r="BE112"/>
  <c r="BE116"/>
  <c i="4" r="BE96"/>
  <c r="BE121"/>
  <c r="BE130"/>
  <c r="BE139"/>
  <c r="BE164"/>
  <c r="BE174"/>
  <c r="BE178"/>
  <c r="BE188"/>
  <c r="BE191"/>
  <c r="BE200"/>
  <c r="BE216"/>
  <c r="BE218"/>
  <c r="BE220"/>
  <c r="BE222"/>
  <c r="BE224"/>
  <c r="BE226"/>
  <c r="BE228"/>
  <c r="BE230"/>
  <c r="BE232"/>
  <c r="BE235"/>
  <c r="BE249"/>
  <c r="BE255"/>
  <c r="BE261"/>
  <c r="BE282"/>
  <c r="BE286"/>
  <c r="BE291"/>
  <c r="BE296"/>
  <c r="BE312"/>
  <c i="5" r="BE99"/>
  <c r="BE107"/>
  <c r="BE111"/>
  <c r="BE117"/>
  <c r="BE125"/>
  <c r="BE130"/>
  <c r="BE140"/>
  <c r="BE150"/>
  <c r="BE153"/>
  <c i="6" r="J56"/>
  <c i="7" r="BE107"/>
  <c r="BE111"/>
  <c r="BE120"/>
  <c r="BE131"/>
  <c r="BE177"/>
  <c r="BE182"/>
  <c r="BE186"/>
  <c r="BE206"/>
  <c r="BE263"/>
  <c r="BE267"/>
  <c r="BE274"/>
  <c r="BE322"/>
  <c r="BE328"/>
  <c r="BE335"/>
  <c r="BE345"/>
  <c r="BE403"/>
  <c r="BE411"/>
  <c i="8" r="BE129"/>
  <c r="BE135"/>
  <c r="BK134"/>
  <c r="J134"/>
  <c r="J70"/>
  <c i="9" r="E52"/>
  <c r="J60"/>
  <c r="J62"/>
  <c r="F63"/>
  <c r="BE99"/>
  <c r="BE102"/>
  <c r="BE106"/>
  <c r="BE110"/>
  <c r="BE116"/>
  <c i="2" r="F41"/>
  <c i="1" r="BD57"/>
  <c i="3" r="F39"/>
  <c i="1" r="BB58"/>
  <c i="4" r="F39"/>
  <c i="1" r="BB60"/>
  <c i="7" r="F39"/>
  <c i="1" r="BB66"/>
  <c i="8" r="F38"/>
  <c i="1" r="BA67"/>
  <c i="9" r="F40"/>
  <c i="1" r="BC68"/>
  <c i="9" r="F41"/>
  <c i="1" r="BD68"/>
  <c i="2" r="F40"/>
  <c i="1" r="BC57"/>
  <c i="5" r="F39"/>
  <c i="1" r="BB61"/>
  <c i="8" r="F39"/>
  <c i="1" r="BB67"/>
  <c i="5" r="J38"/>
  <c i="1" r="AW61"/>
  <c i="7" r="J38"/>
  <c i="1" r="AW66"/>
  <c i="4" r="J38"/>
  <c i="1" r="AW60"/>
  <c i="6" r="F39"/>
  <c i="1" r="BD62"/>
  <c i="7" r="F40"/>
  <c i="1" r="BC66"/>
  <c i="8" r="F41"/>
  <c i="1" r="BD67"/>
  <c i="5" r="F41"/>
  <c i="1" r="BD61"/>
  <c i="6" r="J36"/>
  <c i="1" r="AW62"/>
  <c i="7" r="F41"/>
  <c i="1" r="BD66"/>
  <c i="2" r="J38"/>
  <c i="1" r="AW57"/>
  <c i="9" r="F39"/>
  <c i="1" r="BB68"/>
  <c r="AS64"/>
  <c r="AS63"/>
  <c r="AS55"/>
  <c r="AS54"/>
  <c i="8" r="J38"/>
  <c i="1" r="AW67"/>
  <c i="8" r="F40"/>
  <c i="1" r="BC67"/>
  <c i="9" r="F38"/>
  <c i="1" r="BA68"/>
  <c i="9" r="J38"/>
  <c i="1" r="AW68"/>
  <c i="2" r="F38"/>
  <c i="1" r="BA57"/>
  <c i="2" r="F39"/>
  <c i="1" r="BB57"/>
  <c i="3" r="F41"/>
  <c i="1" r="BD58"/>
  <c i="4" r="F38"/>
  <c i="1" r="BA60"/>
  <c i="5" r="F38"/>
  <c i="1" r="BA61"/>
  <c i="5" r="F40"/>
  <c i="1" r="BC61"/>
  <c i="6" r="F38"/>
  <c i="1" r="BC62"/>
  <c i="4" r="F40"/>
  <c i="1" r="BC60"/>
  <c i="6" r="F36"/>
  <c i="1" r="BA62"/>
  <c i="6" r="F37"/>
  <c i="1" r="BB62"/>
  <c i="6" r="J32"/>
  <c i="1" r="AG62"/>
  <c i="7" r="F38"/>
  <c i="1" r="BA66"/>
  <c i="3" r="F38"/>
  <c i="1" r="BA58"/>
  <c i="3" r="J38"/>
  <c i="1" r="AW58"/>
  <c i="3" r="F40"/>
  <c i="1" r="BC58"/>
  <c i="4" r="F41"/>
  <c i="1" r="BD60"/>
  <c i="7" l="1" r="T102"/>
  <c r="T101"/>
  <c r="P102"/>
  <c r="P101"/>
  <c i="1" r="AU66"/>
  <c i="7" r="R102"/>
  <c r="R101"/>
  <c i="2" r="BK94"/>
  <c r="J94"/>
  <c r="J68"/>
  <c i="7" r="BK102"/>
  <c r="J102"/>
  <c r="J68"/>
  <c i="9" r="BK97"/>
  <c r="J97"/>
  <c r="J68"/>
  <c i="6" r="J63"/>
  <c i="4" r="BK94"/>
  <c r="J94"/>
  <c r="J68"/>
  <c i="8" r="BK95"/>
  <c r="J95"/>
  <c r="J68"/>
  <c i="5" r="J34"/>
  <c i="1" r="AG61"/>
  <c i="3" r="J34"/>
  <c i="1" r="AG58"/>
  <c i="8" r="J37"/>
  <c i="1" r="AV67"/>
  <c r="AT67"/>
  <c r="BA59"/>
  <c r="AW59"/>
  <c i="2" r="F37"/>
  <c i="1" r="AZ57"/>
  <c i="4" r="F37"/>
  <c i="1" r="AZ60"/>
  <c i="9" r="F37"/>
  <c i="1" r="AZ68"/>
  <c r="AU65"/>
  <c r="AU64"/>
  <c r="AU63"/>
  <c i="7" r="F37"/>
  <c i="1" r="AZ66"/>
  <c i="7" r="J37"/>
  <c i="1" r="AV66"/>
  <c r="AT66"/>
  <c r="AU56"/>
  <c r="BA56"/>
  <c r="BA55"/>
  <c r="AW55"/>
  <c r="BB56"/>
  <c r="BC56"/>
  <c r="BD56"/>
  <c r="BD59"/>
  <c i="3" r="F37"/>
  <c i="1" r="AZ58"/>
  <c i="4" r="J37"/>
  <c i="1" r="AV60"/>
  <c r="AT60"/>
  <c i="5" r="F37"/>
  <c i="1" r="AZ61"/>
  <c r="BC65"/>
  <c r="AY65"/>
  <c i="3" r="J37"/>
  <c i="1" r="AV58"/>
  <c r="AT58"/>
  <c i="6" r="J35"/>
  <c i="1" r="AV62"/>
  <c r="AT62"/>
  <c r="BB65"/>
  <c r="AX65"/>
  <c i="6" r="F35"/>
  <c i="1" r="AZ62"/>
  <c r="AU59"/>
  <c r="BB59"/>
  <c r="AX59"/>
  <c r="BC59"/>
  <c r="AY59"/>
  <c r="BA65"/>
  <c r="AW65"/>
  <c r="BD65"/>
  <c r="BD64"/>
  <c r="BD63"/>
  <c i="2" r="J37"/>
  <c i="1" r="AV57"/>
  <c r="AT57"/>
  <c i="5" r="J37"/>
  <c i="1" r="AV61"/>
  <c r="AT61"/>
  <c i="8" r="F37"/>
  <c i="1" r="AZ67"/>
  <c i="9" r="J37"/>
  <c i="1" r="AV68"/>
  <c r="AT68"/>
  <c i="3" l="1" r="J43"/>
  <c i="5" r="J43"/>
  <c i="6" r="J41"/>
  <c i="8" r="BK94"/>
  <c r="J94"/>
  <c r="J67"/>
  <c i="2" r="BK93"/>
  <c r="J93"/>
  <c i="7" r="BK101"/>
  <c r="J101"/>
  <c r="J67"/>
  <c i="9" r="BK96"/>
  <c r="J96"/>
  <c r="J67"/>
  <c i="4" r="BK93"/>
  <c r="J93"/>
  <c r="J67"/>
  <c i="1" r="AN62"/>
  <c r="AN61"/>
  <c r="AN58"/>
  <c r="AU55"/>
  <c r="AU54"/>
  <c r="BB55"/>
  <c r="AX55"/>
  <c r="BC55"/>
  <c r="AY55"/>
  <c r="BD55"/>
  <c r="BD54"/>
  <c r="W33"/>
  <c r="AZ56"/>
  <c r="AZ59"/>
  <c r="AV59"/>
  <c r="AT59"/>
  <c r="AX56"/>
  <c r="BB64"/>
  <c r="AX64"/>
  <c r="AZ65"/>
  <c r="AV65"/>
  <c r="AT65"/>
  <c r="AW56"/>
  <c r="BA64"/>
  <c r="BA63"/>
  <c r="AW63"/>
  <c r="BC64"/>
  <c r="BC63"/>
  <c r="AY63"/>
  <c r="AY56"/>
  <c i="2" r="J34"/>
  <c i="1" r="AG57"/>
  <c r="AN57"/>
  <c i="2" l="1" r="J67"/>
  <c r="J43"/>
  <c i="1" r="AZ55"/>
  <c r="AV55"/>
  <c r="AT55"/>
  <c r="BA54"/>
  <c r="W30"/>
  <c i="7" r="J34"/>
  <c i="1" r="AG66"/>
  <c r="AN66"/>
  <c i="8" r="J34"/>
  <c i="1" r="AG67"/>
  <c r="AN67"/>
  <c r="AV56"/>
  <c r="AT56"/>
  <c r="BB63"/>
  <c r="AX63"/>
  <c r="AY64"/>
  <c r="AZ64"/>
  <c r="AV64"/>
  <c r="AG56"/>
  <c r="AW64"/>
  <c i="9" r="J34"/>
  <c i="1" r="AG68"/>
  <c r="AN68"/>
  <c r="BC54"/>
  <c r="W32"/>
  <c i="4" r="J34"/>
  <c i="1" r="AG60"/>
  <c r="AN60"/>
  <c i="8" l="1" r="J43"/>
  <c i="1" r="AN56"/>
  <c i="4" r="J43"/>
  <c i="7" r="J43"/>
  <c i="9" r="J43"/>
  <c i="1" r="AG65"/>
  <c r="AN65"/>
  <c r="BB54"/>
  <c r="AX54"/>
  <c r="AG59"/>
  <c r="AN59"/>
  <c r="AY54"/>
  <c r="AT64"/>
  <c r="AZ63"/>
  <c r="AV63"/>
  <c r="AT63"/>
  <c r="AW54"/>
  <c r="AK30"/>
  <c l="1" r="AG55"/>
  <c r="AZ54"/>
  <c r="W29"/>
  <c r="AG64"/>
  <c r="AG63"/>
  <c r="AN63"/>
  <c r="W31"/>
  <c l="1" r="AN55"/>
  <c r="AN64"/>
  <c r="AG54"/>
  <c r="AV54"/>
  <c r="AK29"/>
  <c l="1" r="AK26"/>
  <c r="AK35"/>
  <c r="AT54"/>
  <c l="1" r="AN54"/>
</calcChain>
</file>

<file path=xl/sharedStrings.xml><?xml version="1.0" encoding="utf-8"?>
<sst xmlns="http://schemas.openxmlformats.org/spreadsheetml/2006/main">
  <si>
    <t>Export Komplet</t>
  </si>
  <si>
    <t>VZ</t>
  </si>
  <si>
    <t>2.0</t>
  </si>
  <si>
    <t>ZAMOK</t>
  </si>
  <si>
    <t>False</t>
  </si>
  <si>
    <t>{7724ccb3-6737-4404-81a9-1232b400adf8}</t>
  </si>
  <si>
    <t>0,01</t>
  </si>
  <si>
    <t>21</t>
  </si>
  <si>
    <t>15</t>
  </si>
  <si>
    <t>REKAPITULACE STAVBY</t>
  </si>
  <si>
    <t xml:space="preserve">v ---  níže se nacházejí doplnkové a pomocné údaje k sestavám  --- v</t>
  </si>
  <si>
    <t>Návod na vyplnění</t>
  </si>
  <si>
    <t>0,001</t>
  </si>
  <si>
    <t>Kód:</t>
  </si>
  <si>
    <t>65020123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</si>
  <si>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</si>
  <si>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</si>
  <si>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výhybek v žst Boletice nad Labem a žst Děčín východ</t>
  </si>
  <si>
    <t>KSO:</t>
  </si>
  <si>
    <t/>
  </si>
  <si>
    <t>CC-CZ:</t>
  </si>
  <si>
    <t>Místo:</t>
  </si>
  <si>
    <t>žst. Boletice nad Labem a žst. Děčín východ</t>
  </si>
  <si>
    <t>Datum:</t>
  </si>
  <si>
    <t>16. 1. 2020</t>
  </si>
  <si>
    <t>Zadavatel:</t>
  </si>
  <si>
    <t>IČ:</t>
  </si>
  <si>
    <t>709 94234</t>
  </si>
  <si>
    <t>Správa železnic, OŘ ÚNL</t>
  </si>
  <si>
    <t>DIČ:</t>
  </si>
  <si>
    <t>CZ70994234</t>
  </si>
  <si>
    <t>Uchazeč:</t>
  </si>
  <si>
    <t>Vyplň údaj</t>
  </si>
  <si>
    <t>Projektant:</t>
  </si>
  <si>
    <t xml:space="preserve"> </t>
  </si>
  <si>
    <t>True</t>
  </si>
  <si>
    <t>Zpracovatel:</t>
  </si>
  <si>
    <t>Věra Trnková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</si>
  <si>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</si>
  <si>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</si>
  <si>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</si>
  <si>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</si>
  <si>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</si>
  <si>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</si>
  <si>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</si>
  <si>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</si>
  <si>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</si>
  <si>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</si>
  <si>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</si>
  <si>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</si>
  <si>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</si>
  <si>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</si>
  <si>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</si>
  <si>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</si>
  <si>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</si>
  <si>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</si>
  <si>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</si>
  <si>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</si>
  <si>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</si>
  <si>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</si>
  <si>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</si>
  <si>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</si>
  <si>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</si>
  <si>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</si>
  <si>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</si>
  <si>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</si>
  <si>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</si>
  <si>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</si>
  <si>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</si>
  <si>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</si>
  <si>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</si>
  <si>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</si>
  <si>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</si>
  <si>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</si>
  <si>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</si>
  <si>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</si>
  <si>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</si>
  <si>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</si>
  <si>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A</t>
  </si>
  <si>
    <t>práce ST ÚL</t>
  </si>
  <si>
    <t>STA</t>
  </si>
  <si>
    <t>1</t>
  </si>
  <si>
    <t>{70392456-cf02-4b94-b274-3d1f0f4af13a}</t>
  </si>
  <si>
    <t>2</t>
  </si>
  <si>
    <t>01</t>
  </si>
  <si>
    <t>SO 01</t>
  </si>
  <si>
    <t>Soupis</t>
  </si>
  <si>
    <t>{6d6644ea-58a1-415d-a299-b85610bb6d38}</t>
  </si>
  <si>
    <t>/</t>
  </si>
  <si>
    <t>žst Boletice nad Labem</t>
  </si>
  <si>
    <t>3</t>
  </si>
  <si>
    <t>{95149af1-dd1e-465c-b109-c1fb1ab5f1f6}</t>
  </si>
  <si>
    <t>Materiál k SO 01 dodávaný objednatelem - NEOCEŇOVAT</t>
  </si>
  <si>
    <t>{a10af8a8-4cb2-4b8f-9ef5-23f5e92d5234}</t>
  </si>
  <si>
    <t>02</t>
  </si>
  <si>
    <t>SO 02</t>
  </si>
  <si>
    <t>{ca664333-ed76-4af7-8156-e2875dad715d}</t>
  </si>
  <si>
    <t>žst Děčín východ</t>
  </si>
  <si>
    <t>{fb92afc4-e877-4914-aa15-688d5234b59e}</t>
  </si>
  <si>
    <t>Materiál k SO 02 dodávaný objednatelem - NEOCEŇOVAT</t>
  </si>
  <si>
    <t>{1a816b4e-e8b8-42af-8f7c-6e9deab66cfa}</t>
  </si>
  <si>
    <t>03</t>
  </si>
  <si>
    <t>VRN</t>
  </si>
  <si>
    <t>{fa2c8ced-082d-4c39-b76e-35a9a98cd754}</t>
  </si>
  <si>
    <t>B</t>
  </si>
  <si>
    <t>práce SMT</t>
  </si>
  <si>
    <t>{8f2a81a9-4421-47b8-ad65-6934d6c8ed1c}</t>
  </si>
  <si>
    <t>1001</t>
  </si>
  <si>
    <t>Oprava propustku v km 453,770</t>
  </si>
  <si>
    <t>{afc566c4-15dd-4bd6-bb1d-f76dff27f749}</t>
  </si>
  <si>
    <t>001</t>
  </si>
  <si>
    <t>ZRN</t>
  </si>
  <si>
    <t>{e97dddf6-64c2-4447-864d-830b02d9d6f2}</t>
  </si>
  <si>
    <t>km 453,770 - propustek</t>
  </si>
  <si>
    <t>4</t>
  </si>
  <si>
    <t>{034d96f7-7933-4b2c-b7a7-05680c7fcb95}</t>
  </si>
  <si>
    <t>002</t>
  </si>
  <si>
    <t>km 453,770 - svršek</t>
  </si>
  <si>
    <t>{1b7a06c0-a5fc-4529-bc71-3cfb1a0e6e3b}</t>
  </si>
  <si>
    <t>{17c88668-7dde-40a6-abfa-967ba5a1bfb9}</t>
  </si>
  <si>
    <t>KRYCÍ LIST SOUPISU PRACÍ</t>
  </si>
  <si>
    <t>Objekt:</t>
  </si>
  <si>
    <t>A - práce ST ÚL</t>
  </si>
  <si>
    <t>Soupis:</t>
  </si>
  <si>
    <t>01 - SO 01</t>
  </si>
  <si>
    <t>Úroveň 3:</t>
  </si>
  <si>
    <t>1 - žst Boletice nad Labem</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</si>
  <si>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</si>
  <si>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</si>
  <si>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</si>
  <si>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</si>
  <si>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</si>
  <si>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</si>
  <si>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</si>
  <si>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</si>
  <si>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</si>
  <si>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</si>
  <si>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</si>
  <si>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</si>
  <si>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</si>
  <si>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</si>
  <si>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</si>
  <si>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</si>
  <si>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</si>
  <si>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</si>
  <si>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</si>
  <si>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</si>
  <si>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</si>
  <si>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</si>
  <si>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</si>
  <si>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</si>
  <si>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</si>
  <si>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5906020030</t>
  </si>
  <si>
    <t>Souvislá výměna pražců v KL otevřeném i zapuštěném pražce dřevěné výhybkové délky do 3 m</t>
  </si>
  <si>
    <t>kus</t>
  </si>
  <si>
    <t>Sborník UOŽI 01 2019</t>
  </si>
  <si>
    <t>-1621466241</t>
  </si>
  <si>
    <t>PP</t>
  </si>
  <si>
    <t>Souvislá výměna pražců v KL otevřeném i zapuštěném pražce dřevěné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</si>
  <si>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PSC</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</si>
  <si>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vrtule._x000d_
2. V cenách nejsou obsaženy náklady na podbití pražců, snížení KL pod patou kolejnice, dodávku materiálu, dopravu výzisku na skládku a skládkovné.</t>
  </si>
  <si>
    <t>5906020040</t>
  </si>
  <si>
    <t>Souvislá výměna pražců v KL otevřeném i zapuštěném pražce dřevěné výhybkové délky přes 3 do 4 m</t>
  </si>
  <si>
    <t>1116244648</t>
  </si>
  <si>
    <t>Souvislá výměna pražců v KL otevřeném i zapuštěném pražce dřevěné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</si>
  <si>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5906020050</t>
  </si>
  <si>
    <t>Souvislá výměna pražců v KL otevřeném i zapuštěném pražce dřevěné výhybkové délky přes 4 do 5 m</t>
  </si>
  <si>
    <t>-716635640</t>
  </si>
  <si>
    <t>Souvislá výměna pražců v KL otevřeném i zapuštěném pražce dřevěné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</si>
  <si>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5906020020</t>
  </si>
  <si>
    <t>Souvislá výměna pražců v KL otevřeném i zapuštěném pražce dřevěné příčné vystrojené</t>
  </si>
  <si>
    <t>-1441596667</t>
  </si>
  <si>
    <t>Souvislá výměna pražců v KL otevřeném i zapuštěném pražce dřevěné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</si>
  <si>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VV</t>
  </si>
  <si>
    <t>"1. SK mezi ZV 14 a ZV 15" 10</t>
  </si>
  <si>
    <t>"1. SK mezi KV 18 a KV 19" 5</t>
  </si>
  <si>
    <t>"1. SK mezi KV 15 a KV 17" 6</t>
  </si>
  <si>
    <t>"1. SK za KV 15 " 8</t>
  </si>
  <si>
    <t>"1. SK za KV 19" 9</t>
  </si>
  <si>
    <t xml:space="preserve">"1. SK  za KV 14 (ve směru do 1.SK)" 8</t>
  </si>
  <si>
    <t xml:space="preserve">"1. SK  za KV 14 (ve směru do 3.SK)" 8</t>
  </si>
  <si>
    <t>"2. SK za KV 16 (ve směru do 4. SK)" 10</t>
  </si>
  <si>
    <t>"2. SK za KV 16 (ve směru do 2. SK)" 10</t>
  </si>
  <si>
    <t>"2. SK za KV 18 (ve směru do 2. SK)" 9</t>
  </si>
  <si>
    <t>Součet</t>
  </si>
  <si>
    <t>5906020120</t>
  </si>
  <si>
    <t>Souvislá výměna pražců v KL otevřeném i zapuštěném pražce betonové příčné vystrojené</t>
  </si>
  <si>
    <t>2012868890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</si>
  <si>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</si>
  <si>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 SK mezi KV 15 a KV 19" 6</t>
  </si>
  <si>
    <t>"1. SK před ZV 19" 9</t>
  </si>
  <si>
    <t>"1. SK km 449,985 – 450,205" 357</t>
  </si>
  <si>
    <t>"4. SK km 450,205 – 450,255" 82</t>
  </si>
  <si>
    <t>6</t>
  </si>
  <si>
    <t>5905035020</t>
  </si>
  <si>
    <t>Výměna KL malou těžící mechanizací mimo lavičku lože zapuštěné</t>
  </si>
  <si>
    <t>m3</t>
  </si>
  <si>
    <t>-1204417941</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</si>
  <si>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</si>
  <si>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</si>
  <si>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7</t>
  </si>
  <si>
    <t>5999005020</t>
  </si>
  <si>
    <t>Třídění pražců a kolejnicových podpor</t>
  </si>
  <si>
    <t>t</t>
  </si>
  <si>
    <t>1692708924</t>
  </si>
  <si>
    <t>Třídění pražců a kolejnicových podpor.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</si>
  <si>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</si>
  <si>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8</t>
  </si>
  <si>
    <t>5999005010</t>
  </si>
  <si>
    <t>Třídění spojovacích a upevňovacích součástí</t>
  </si>
  <si>
    <t>1248123409</t>
  </si>
  <si>
    <t>Třídění spojovacích a upevňovacích součástí. Poznámka: 1. V cenách jsou započteny náklady na manipulaci, vytřídění a uložení materiálu na úložiště nebo do skladu.</t>
  </si>
  <si>
    <t>9</t>
  </si>
  <si>
    <t>5908050010</t>
  </si>
  <si>
    <t>Výměna upevnění podkladnicového komplety a pryžová podložka</t>
  </si>
  <si>
    <t>úl.pl.</t>
  </si>
  <si>
    <t>-335808063</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</si>
  <si>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</si>
  <si>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</si>
  <si>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10</t>
  </si>
  <si>
    <t>M</t>
  </si>
  <si>
    <t>5958128010</t>
  </si>
  <si>
    <t>Komplety ŽS 4 (šroub RS 1, matice M 24, podložka Fe6, svěrka ŽS4)</t>
  </si>
  <si>
    <t>-2137350077</t>
  </si>
  <si>
    <t>11</t>
  </si>
  <si>
    <t>5958134042</t>
  </si>
  <si>
    <t>Součásti upevňovací šroub svěrkový T10 M24x80</t>
  </si>
  <si>
    <t>-608076588</t>
  </si>
  <si>
    <t>12</t>
  </si>
  <si>
    <t>5958134035</t>
  </si>
  <si>
    <t>Součásti upevňovací svěrka VT2</t>
  </si>
  <si>
    <t>1994883061</t>
  </si>
  <si>
    <t>13</t>
  </si>
  <si>
    <t>5958134115</t>
  </si>
  <si>
    <t>Součásti upevňovací matice M24</t>
  </si>
  <si>
    <t>940147654</t>
  </si>
  <si>
    <t>14</t>
  </si>
  <si>
    <t>5958134040</t>
  </si>
  <si>
    <t>Součásti upevňovací kroužek pružný dvojitý Fe 6</t>
  </si>
  <si>
    <t>-419857566</t>
  </si>
  <si>
    <t>5958134075</t>
  </si>
  <si>
    <t>Součásti upevňovací vrtule R1(145)</t>
  </si>
  <si>
    <t>-86326207</t>
  </si>
  <si>
    <t>16</t>
  </si>
  <si>
    <t>5958134080</t>
  </si>
  <si>
    <t>Součásti upevňovací vrtule R2 (160)</t>
  </si>
  <si>
    <t>-1571457142</t>
  </si>
  <si>
    <t>17</t>
  </si>
  <si>
    <t>5958158005</t>
  </si>
  <si>
    <t xml:space="preserve">Podložka pryžová pod patu kolejnice S49  183/126/6</t>
  </si>
  <si>
    <t>1334622655</t>
  </si>
  <si>
    <t>18</t>
  </si>
  <si>
    <t>5958158070</t>
  </si>
  <si>
    <t>Podložka polyetylenová pod podkladnici 380/160/2 (S4, R4)</t>
  </si>
  <si>
    <t>2018203233</t>
  </si>
  <si>
    <t>19</t>
  </si>
  <si>
    <t>5958173000</t>
  </si>
  <si>
    <t>Polyetylenové pásy v kotoučích</t>
  </si>
  <si>
    <t>m2</t>
  </si>
  <si>
    <t>1711709284</t>
  </si>
  <si>
    <t>20</t>
  </si>
  <si>
    <t>5907050120</t>
  </si>
  <si>
    <t>Dělení kolejnic kyslíkem tv. S49</t>
  </si>
  <si>
    <t>-899462459</t>
  </si>
  <si>
    <t>Dělení kolejnic kyslíkem tv. S49. Poznámka: 1. V cenách jsou započteny náklady na manipulaci podložení, označení a provedení řezu kolejnice.</t>
  </si>
  <si>
    <t>Poznámka k souboru cen:_x000d_
1. V cenách jsou započteny náklady na manipulaci podložení, označení a provedení řezu kolejnice.</t>
  </si>
  <si>
    <t>5907050110</t>
  </si>
  <si>
    <t>Dělení kolejnic kyslíkem tv. UIC60 nebo R65</t>
  </si>
  <si>
    <t>1143281504</t>
  </si>
  <si>
    <t>Dělení kolejnic kyslíkem tv. UIC60 nebo R65. Poznámka: 1. V cenách jsou započteny náklady na manipulaci podložení, označení a provedení řezu kolejnice.</t>
  </si>
  <si>
    <t>22</t>
  </si>
  <si>
    <t>5907010080</t>
  </si>
  <si>
    <t>Výměna LISŮ tv. S49 rozdělení "d"</t>
  </si>
  <si>
    <t>m</t>
  </si>
  <si>
    <t>1586504451</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</si>
  <si>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</si>
  <si>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</si>
  <si>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23</t>
  </si>
  <si>
    <t>5907010040</t>
  </si>
  <si>
    <t>Výměna LISŮ tv. R65 rozdělení "d"</t>
  </si>
  <si>
    <t>647991063</t>
  </si>
  <si>
    <t>Výměna LISŮ tv. R65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</si>
  <si>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24</t>
  </si>
  <si>
    <t>5910020030</t>
  </si>
  <si>
    <t>Svařování kolejnic termitem plný předehřev standardní spára svar sériový tv. S49</t>
  </si>
  <si>
    <t>svar</t>
  </si>
  <si>
    <t>1401598014</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</si>
  <si>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</si>
  <si>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</si>
  <si>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25</t>
  </si>
  <si>
    <t>5910020020</t>
  </si>
  <si>
    <t>Svařování kolejnic termitem plný předehřev standardní spára svar sériový tv. R65</t>
  </si>
  <si>
    <t>260729518</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</si>
  <si>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</si>
  <si>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26</t>
  </si>
  <si>
    <t>5910040220</t>
  </si>
  <si>
    <t>Umožnění volné dilatace kolejnice bez demontáže nebo montáže upevňovadel s osazením a odstraněním kluzných podložek rozdělení pražců "d"</t>
  </si>
  <si>
    <t>641072785</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</si>
  <si>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</si>
  <si>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</si>
  <si>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27</t>
  </si>
  <si>
    <t>5910035020</t>
  </si>
  <si>
    <t>Dosažení dovolené upínací teploty v BK prodloužením kolejnicového pásu v koleji tv. R65</t>
  </si>
  <si>
    <t>-881266276</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</si>
  <si>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</si>
  <si>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</si>
  <si>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28</t>
  </si>
  <si>
    <t>5910035030</t>
  </si>
  <si>
    <t>Dosažení dovolené upínací teploty v BK prodloužením kolejnicového pásu v koleji tv. S49</t>
  </si>
  <si>
    <t>1772567349</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</si>
  <si>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</si>
  <si>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29</t>
  </si>
  <si>
    <t>5910035130</t>
  </si>
  <si>
    <t>Dosažení dovolené upínací teploty v BK prodloužením kolejnicového pásu ve výhybce tv. S49</t>
  </si>
  <si>
    <t>857248737</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</si>
  <si>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</si>
  <si>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30</t>
  </si>
  <si>
    <t>5909042010</t>
  </si>
  <si>
    <t>Přesná úprava GPK výhybky směrové a výškové uspořádání pražce dřevěné nebo ocelové</t>
  </si>
  <si>
    <t>166122520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</si>
  <si>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</si>
  <si>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objednateli._x000d_
2. V cenách nejsou obsaženy náklady na zaměření APK, doplnění a dodávku kameniva a snížení KL pod patou kolejnice.</t>
  </si>
  <si>
    <t>31</t>
  </si>
  <si>
    <t>5905105020</t>
  </si>
  <si>
    <t>Doplnění KL kamenivem ojediněle ručně ve výhybce</t>
  </si>
  <si>
    <t>-790535764</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</si>
  <si>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</si>
  <si>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</si>
  <si>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32</t>
  </si>
  <si>
    <t>5955101005</t>
  </si>
  <si>
    <t>Kamenivo drcené štěrk frakce 31,5/63 třídy min. BII</t>
  </si>
  <si>
    <t>-713042639</t>
  </si>
  <si>
    <t>350*1,5</t>
  </si>
  <si>
    <t>33</t>
  </si>
  <si>
    <t>9902100400</t>
  </si>
  <si>
    <t xml:space="preserve">Doprava dodávek zhotovitele, dodávek objednatele nebo výzisku mechanizací přes 3,5 t sypanin  do 40 km</t>
  </si>
  <si>
    <t>-271166264</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</si>
  <si>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</si>
  <si>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</si>
  <si>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"štěrk"525</t>
  </si>
  <si>
    <t>"drť" 60,480</t>
  </si>
  <si>
    <t>34</t>
  </si>
  <si>
    <t>5911003110</t>
  </si>
  <si>
    <t>Ošetření pohyblivých částí výhybky bez válečkových stoliček jednoduché 1:6 až 1:11</t>
  </si>
  <si>
    <t>1473387988</t>
  </si>
  <si>
    <t>Ošetření pohyblivých částí výhybky bez válečkových stoliček jednoduché 1:6 až 1:11. Poznámka: 1. V cenách jsou započteny náklady na očištění kluzných stoliček a závěrů od nečistot a jejich ošetření součástí mazivem nebo antikorozním prostředkem.</t>
  </si>
  <si>
    <t>Poznámka k souboru cen:_x000d_
1. V cenách jsou započteny náklady na očištění kluzných stoliček a závěrů od nečistot a jejich ošetření součástí mazivem nebo antikorozním prostředkem.</t>
  </si>
  <si>
    <t>35</t>
  </si>
  <si>
    <t>5911313020</t>
  </si>
  <si>
    <t>Seřízení hákového závěru výhybky jednoduché jednozávěrové soustavy S49</t>
  </si>
  <si>
    <t>1941266012</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</si>
  <si>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</si>
  <si>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čepů._x000d_
2. V cenách nejsou obsaženy náklady na dodávku materiálu.</t>
  </si>
  <si>
    <t>36</t>
  </si>
  <si>
    <t>5910130030</t>
  </si>
  <si>
    <t>Demontáž zádržné opěrky z jazyka i opornice</t>
  </si>
  <si>
    <t>pár</t>
  </si>
  <si>
    <t>1848031632</t>
  </si>
  <si>
    <t>Demontáž zádržné opěrky z jazyka i opornice. Poznámka: 1. V cenách jsou započteny náklady na demontáž a naložení výzisku na dopravní prostředek.</t>
  </si>
  <si>
    <t>Poznámka k souboru cen:_x000d_
1. V cenách jsou započteny náklady na demontáž a naložení výzisku na dopravní prostředek.</t>
  </si>
  <si>
    <t>37</t>
  </si>
  <si>
    <t>5910131030</t>
  </si>
  <si>
    <t>Montáž zádržné opěrky na jazyk i opornici</t>
  </si>
  <si>
    <t>-1392903009</t>
  </si>
  <si>
    <t>Montáž zádržné opěrky na jazyk i opornici. Poznámka: 1. V cenách jsou započteny náklady na montáž. 2. V cenách nejsou obsaženy náklady na dodávku materiálu a vrtání otvorů.</t>
  </si>
  <si>
    <t>Poznámka k souboru cen:_x000d_
1. V cenách jsou započteny náklady na montáž._x000d_
2. V cenách nejsou obsaženy náklady na dodávku materiálu a vrtání otvorů.</t>
  </si>
  <si>
    <t>38</t>
  </si>
  <si>
    <t>5910070010</t>
  </si>
  <si>
    <t>Základní broušení výhybky optimalizace příčného profilu</t>
  </si>
  <si>
    <t>1470891692</t>
  </si>
  <si>
    <t>Základní broušení výhybky optimalizace příčného profilu. Poznámka: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 2. U ručního broušení cena neobsahuje náklady na pořízení diagnostiky skenováním, které se oceňuje položkou z VRN.</t>
  </si>
  <si>
    <t>Poznámka k souboru cen:_x000d_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broušení._x000d_
2. U ručního broušení cena neobsahuje náklady na pořízení diagnostiky skenováním, které se oceňuje položkou z VRN.</t>
  </si>
  <si>
    <t>39</t>
  </si>
  <si>
    <t>5905023020</t>
  </si>
  <si>
    <t>Úprava povrchu stezky rozprostřením štěrkodrtě přes 3 do 5 cm</t>
  </si>
  <si>
    <t>1911234482</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</si>
  <si>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 její doplnění a rozprostření.</t>
  </si>
  <si>
    <t>Poznámka k souboru cen:_x000d_
1. V cenách jsou započteny náklady na rozprostření a urovnání kameniva včetně zhutnění povrchu stezky. Platí pro nový i stávající stav._x000d_
2. V cenách nejsou obsaženy náklady na dodávku drtě její doplnění a rozprostření.</t>
  </si>
  <si>
    <t>40</t>
  </si>
  <si>
    <t>5955101025</t>
  </si>
  <si>
    <t>Kamenivo drcené drť frakce 4/8</t>
  </si>
  <si>
    <t>280832873</t>
  </si>
  <si>
    <t>840*0,04*1,8</t>
  </si>
  <si>
    <t>41</t>
  </si>
  <si>
    <t>7497371630</t>
  </si>
  <si>
    <t>Demontáže zařízení trakčního vedení svodu propojení nebo ukolejnění na elektrizovaných tratích nebo v kolejových obvodech</t>
  </si>
  <si>
    <t>-423448313</t>
  </si>
  <si>
    <t>Demontáže zařízení trakčního vedení svodu propojení nebo ukolejnění na elektrizovaných tratích nebo v kolejových obvodech - demontáž stávajícího zařízení se všemi pomocnými doplňujícími úpravami</t>
  </si>
  <si>
    <t>42</t>
  </si>
  <si>
    <t>7497351560</t>
  </si>
  <si>
    <t>Montáž přímého ukolejnění na elektrizovaných tratích nebo v kolejových obvodech</t>
  </si>
  <si>
    <t>1395969747</t>
  </si>
  <si>
    <t>43</t>
  </si>
  <si>
    <t>7591017060</t>
  </si>
  <si>
    <t>Odpojení elektromotorického přestavníku z výhybky</t>
  </si>
  <si>
    <t>369552573</t>
  </si>
  <si>
    <t>44</t>
  </si>
  <si>
    <t>7591015062</t>
  </si>
  <si>
    <t>Připojení elektromotorického přestavníku na výhybku s kontrolou jazyků</t>
  </si>
  <si>
    <t>-1543165884</t>
  </si>
  <si>
    <t>Připojení elektromotorického přestavníku na výhybku s kontrolou jazyků - připojení a seřízení přestavníkové spojnice, montáž a seřízení kontrolního ústrojí</t>
  </si>
  <si>
    <t>45</t>
  </si>
  <si>
    <t>7594105010</t>
  </si>
  <si>
    <t>Odpojení a zpětné připojení lan propojovacích jednoho stykového transformátoru</t>
  </si>
  <si>
    <t>1315216794</t>
  </si>
  <si>
    <t>Odpojení a zpětné připojení lan propojovacích jednoho stykového transformátoru - včetně odpojení a připevnění lanového propojení na pražce nebo montážní trámky</t>
  </si>
  <si>
    <t>46</t>
  </si>
  <si>
    <t>9902100600</t>
  </si>
  <si>
    <t xml:space="preserve">Doprava dodávek zhotovitele, dodávek objednatele nebo výzisku mechanizací přes 3,5 t sypanin  do 80 km</t>
  </si>
  <si>
    <t>1653035056</t>
  </si>
  <si>
    <t>Doprava dodávek zhotovitele, dodávek objednatele nebo výzisku mechanizací přes 3,5 t sypanin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</si>
  <si>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nový mat (upevn.)</t>
  </si>
  <si>
    <t>15,616</t>
  </si>
  <si>
    <t>47</t>
  </si>
  <si>
    <t>9902200100</t>
  </si>
  <si>
    <t>Doprava dodávek zhotovitele, dodávek objednatele nebo výzisku mechanizací přes 3,5 t objemnějšího kusového materiálu do 10 km</t>
  </si>
  <si>
    <t>1087396062</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</si>
  <si>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</si>
  <si>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výzisk (pražce)</t>
  </si>
  <si>
    <t>143,629</t>
  </si>
  <si>
    <t>48</t>
  </si>
  <si>
    <t>9902100100</t>
  </si>
  <si>
    <t xml:space="preserve">Doprava dodávek zhotovitele, dodávek objednatele nebo výzisku mechanizací přes 3,5 t sypanin  do 10 km</t>
  </si>
  <si>
    <t>-489935271</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</si>
  <si>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</si>
  <si>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výzisk (upevn.)</t>
  </si>
  <si>
    <t>49</t>
  </si>
  <si>
    <t>9902100300</t>
  </si>
  <si>
    <t xml:space="preserve">Doprava dodávek zhotovitele, dodávek objednatele nebo výzisku mechanizací přes 3,5 t sypanin  do 30 km</t>
  </si>
  <si>
    <t>1456164335</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</si>
  <si>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</si>
  <si>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výzisk KL</t>
  </si>
  <si>
    <t>50</t>
  </si>
  <si>
    <t>pryž. a PE podl. na skládku</t>
  </si>
  <si>
    <t>0,569</t>
  </si>
  <si>
    <t>9909000100</t>
  </si>
  <si>
    <t>Poplatek za uložení suti nebo hmot na oficiální skládku</t>
  </si>
  <si>
    <t>1100292435</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</si>
  <si>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</si>
  <si>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</si>
  <si>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51</t>
  </si>
  <si>
    <t>9909000400</t>
  </si>
  <si>
    <t>Poplatek za likvidaci plastových součástí</t>
  </si>
  <si>
    <t>-71773907</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</si>
  <si>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</si>
  <si>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52</t>
  </si>
  <si>
    <t>9903200100</t>
  </si>
  <si>
    <t>Přeprava mechanizace na místo prováděných prací o hmotnosti přes 12 t přes 50 do 100 km</t>
  </si>
  <si>
    <t>-1601772769</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</si>
  <si>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</si>
  <si>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Poznámka k souboru cen:_x000d_
Ceny jsou určeny pro dopravu mechanizmů na místo prováděných prací po silnici i po kolejích.V ceně jsou započteny i náklady na zpáteční cestu dopravního prostředku. Měrnou jednotkou je kus přepravovaného stroje.</t>
  </si>
  <si>
    <t>2 - Materiál k SO 01 dodávaný objednatelem - NEOCEŇOVAT</t>
  </si>
  <si>
    <t>5956116000</t>
  </si>
  <si>
    <t>Pražce dřevěné výhybkové dub skupina 3 160x260</t>
  </si>
  <si>
    <t>376192976</t>
  </si>
  <si>
    <t>5956213065</t>
  </si>
  <si>
    <t xml:space="preserve">Pražec betonový příčný vystrojený  užitý tv. SB 8 P</t>
  </si>
  <si>
    <t>1193193195</t>
  </si>
  <si>
    <t>"1.SK" 6+9+357</t>
  </si>
  <si>
    <t>"4.SK" 82</t>
  </si>
  <si>
    <t>5956101010</t>
  </si>
  <si>
    <t>Pražec dřevěný příčný nevystrojený buk 2600x260x160 mm</t>
  </si>
  <si>
    <t>-546835926</t>
  </si>
  <si>
    <t>"1. SK" 10+6+6+8+9+8+8</t>
  </si>
  <si>
    <t>"2. SK" 10+10+9</t>
  </si>
  <si>
    <t>5957128085</t>
  </si>
  <si>
    <t>Lepený izolovaný styk tv. R65 s tepelně zpracovanou hlavou délky asymetrické levé</t>
  </si>
  <si>
    <t>-1868254477</t>
  </si>
  <si>
    <t>není asymetrický</t>
  </si>
  <si>
    <t>5957128090</t>
  </si>
  <si>
    <t>Lepený izolovaný styk tv. R65 s tepelně zpracovanou hlavou délky asymetrické pravé</t>
  </si>
  <si>
    <t>647527999</t>
  </si>
  <si>
    <t>5957131085</t>
  </si>
  <si>
    <t>Lepený izolovaný styk tv. S49 délky asymetrické levé</t>
  </si>
  <si>
    <t>904934621</t>
  </si>
  <si>
    <t>5957131090</t>
  </si>
  <si>
    <t>Lepený izolovaný styk tv. S49 délky asymetrické pravé</t>
  </si>
  <si>
    <t>1629104399</t>
  </si>
  <si>
    <t>5957134030</t>
  </si>
  <si>
    <t>Lepený izolovaný styk tv. S49 s tepelně zpracovanou hlavou délky 4,00 m</t>
  </si>
  <si>
    <t>-2060761550</t>
  </si>
  <si>
    <t>5957134080</t>
  </si>
  <si>
    <t>Lepený izolovaný styk tv. S49 s tepelně zpracovanou hlavou délky 5,00 m</t>
  </si>
  <si>
    <t>1146099268</t>
  </si>
  <si>
    <t>5957134084</t>
  </si>
  <si>
    <t>Lepený izolovaný styk tv. S49 s tepelně zpracovanou hlavou délky 6,00 m</t>
  </si>
  <si>
    <t>206334815</t>
  </si>
  <si>
    <t>02 - SO 02</t>
  </si>
  <si>
    <t>1 - žst Děčín východ</t>
  </si>
  <si>
    <t>"1. SK za KV 1 "10</t>
  </si>
  <si>
    <t>"1. SK mezi KV 1 a KV 2" 23</t>
  </si>
  <si>
    <t xml:space="preserve">"1. SK  za KV 4A (ve směru do 1.SK)" 10</t>
  </si>
  <si>
    <t>"2. SK za KV 2 (ve směru do 2. SK)" 10</t>
  </si>
  <si>
    <t>"2. SK za KV 3 (ve směru do 2. SK)" 20</t>
  </si>
  <si>
    <t>"2. SK mezi KV 3 a KV 4" 22</t>
  </si>
  <si>
    <t>"2. SK za KV 4 (ve směru do 2. SK)" 20</t>
  </si>
  <si>
    <t>"2. SK za KV 4 (ve směru do sudých SK)" 5</t>
  </si>
  <si>
    <t>"2. SK mezi KV 6 a KV 6A" 10</t>
  </si>
  <si>
    <t>"2. SK za KV 6A (přímý směr)" 10</t>
  </si>
  <si>
    <t>"2. SK za KV 6A (odbočný směr)" 11</t>
  </si>
  <si>
    <t>"2. SK za KV 9 (přímý směr)" 10</t>
  </si>
  <si>
    <t>5911015020</t>
  </si>
  <si>
    <t>Výměna jazyka výhybky jednoduché s jedním hákovým závěrem soustavy S49</t>
  </si>
  <si>
    <t>1586452408</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</si>
  <si>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</si>
  <si>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</si>
  <si>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"výh. č. 4" 12,025</t>
  </si>
  <si>
    <t>"výh. č. 4A" 13,607</t>
  </si>
  <si>
    <t>"výh. č. 6" 13,607</t>
  </si>
  <si>
    <t>"výh. č. 6A" 13,607</t>
  </si>
  <si>
    <t>"výh. č. 9" 12,025</t>
  </si>
  <si>
    <t>5911017020</t>
  </si>
  <si>
    <t>Výměna opornice výhybky jednoduché s jedním hákovým závěrem soustavy S49</t>
  </si>
  <si>
    <t>-130449632</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</si>
  <si>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</si>
  <si>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mazivem._x000d_
2. V cenách nejsou započteny náklady na dodávku dílů, dělení kolejnic, zřízení svaru, demontáž a montáž opěrek a styků.</t>
  </si>
  <si>
    <t>"výh. č. 4" 13,607+12,025</t>
  </si>
  <si>
    <t>"výh. č. 4A" 13,607+12,025</t>
  </si>
  <si>
    <t>"výh. č. 6" 13,607+12,025</t>
  </si>
  <si>
    <t>"výh. č. 6A" 12,025</t>
  </si>
  <si>
    <t>"výh. č. 9" 13,607</t>
  </si>
  <si>
    <t>5911023020</t>
  </si>
  <si>
    <t>Výměna jazyka výhybky jednoduché s dvěma hákovými závěry soustavy S49</t>
  </si>
  <si>
    <t>1411453587</t>
  </si>
  <si>
    <t>Výměna jazyka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</si>
  <si>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mazivem._x000d_
2. V cenách nejsou započteny náklady na dodávku dílů, dělení kolejnic, zřízení svaru, demontáž a montáž opěrek a styků.</t>
  </si>
  <si>
    <t>"výh. č. 1" 16,0+18,605</t>
  </si>
  <si>
    <t>"výh. č. 2" 18,605</t>
  </si>
  <si>
    <t>"výh. č. 3" 16,0+18,605</t>
  </si>
  <si>
    <t>5911025020</t>
  </si>
  <si>
    <t>Výměna opornice výhybky jednoduché s dvěma hákovými závěry soustavy S49</t>
  </si>
  <si>
    <t>146097134</t>
  </si>
  <si>
    <t>Výměna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</si>
  <si>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"výh. č. 1" 18,605+16,0</t>
  </si>
  <si>
    <t>"výh. č. 2" 18,605+16,0</t>
  </si>
  <si>
    <t>"výh. č. 3" 18,605+16,0</t>
  </si>
  <si>
    <t>5911113020</t>
  </si>
  <si>
    <t>Výměna srdcovky jednoduché montované z kolejnic soustavy S49</t>
  </si>
  <si>
    <t>1682644800</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</si>
  <si>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</si>
  <si>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Poznámka k souboru cen:_x000d_
1. V cenách jsou započteny náklady na zřízení a demontáž prozatímních styků, montáž dílu a upevňovadel, ošetření součástí mazivem a provedení západkové zkoušky._x000d_
2. V cenách nejsou obsaženy náklady na dodávku materiálu, dělení kolejnic, zřízení svaru, demontáž a montáž styků.</t>
  </si>
  <si>
    <t>"výh. č. 1+2+3" 2,25*3</t>
  </si>
  <si>
    <t>5911117030</t>
  </si>
  <si>
    <t>Výměna přídržnice srdcovky jednoduché typ Kn60 přímé soustavy S49</t>
  </si>
  <si>
    <t>-745794317</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</si>
  <si>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</si>
  <si>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Poznámka k souboru cen:_x000d_
1. V cenách jsou započteny náklady na výměnu přídržnice, vymezení šíře žlábku a ošetření součástí mazivem._x000d_
2. V cenách nejsou obsaženy náklady na dodávku dílu.</t>
  </si>
  <si>
    <t>"výh. č. 1" 6,8</t>
  </si>
  <si>
    <t>"výh. č. 4" 4,5*2</t>
  </si>
  <si>
    <t>"výh. č. 4A" 4,5</t>
  </si>
  <si>
    <t>5911117130</t>
  </si>
  <si>
    <t>Výměna přídržnice srdcovky jednoduché typ Kn60 ohnuté soustavy S49</t>
  </si>
  <si>
    <t>1653600731</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</si>
  <si>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</si>
  <si>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5911060030</t>
  </si>
  <si>
    <t>Výměna výhybkové kolejnice přímé tv. S49</t>
  </si>
  <si>
    <t>-880131943</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</si>
  <si>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</si>
  <si>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souboru cen:_x000d_
1. V cenách jsou započteny náklady na montáž nebo demontáž prozatímních styků, demontáž upevňovadel, demontáž, výměna kolejnice, úpravu dilatačních spár a pryžových podložek, montáž upevňovadel a ošetření součástí mazivem._x000d_
2. V cenách nejsou započteny náklady na dodávku materiálu, dělení kolejnic, zřízení svaru nebo styku a ošetření součástí mazivem.</t>
  </si>
  <si>
    <t>50+75+50++32+15+60</t>
  </si>
  <si>
    <t>5911060130</t>
  </si>
  <si>
    <t>Výměna výhybkové kolejnice ohnuté tv. S49</t>
  </si>
  <si>
    <t>-10032829</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</si>
  <si>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</si>
  <si>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5911307020</t>
  </si>
  <si>
    <t>Výměna hákového závěru výhybky jednoduché jednozávěrové soustavy S49</t>
  </si>
  <si>
    <t>1790874994</t>
  </si>
  <si>
    <t>Výměna hákového závěru výhybky jednoduché jednozávěrové soustavy S49. Poznámka: 1. V cenách jsou započteny náklady na demontáž, výměnu, montáž a seřízení závěru, seřízení a přezkoušení chodu závěru, provedení západkové zkoušky a ošetření součástí mazivem. 2. V cenách nejsou obsaženy náklady na dodávku materiálu.</t>
  </si>
  <si>
    <t>Poznámka k souboru cen:_x000d_
1. V cenách jsou započteny náklady na demontáž, výměnu, montáž a seřízení závěru, seřízení a přezkoušení chodu závěru, provedení západkové zkoušky a ošetření součástí mazivem._x000d_
2. V cenách nejsou obsaženy náklady na dodávku materiálu.</t>
  </si>
  <si>
    <t>"výh. č. 4+4A+6+6A+9" 5</t>
  </si>
  <si>
    <t>5911307120</t>
  </si>
  <si>
    <t>Výměna hákového závěru výhybky jednoduché dvouzávěrové soustavy S49</t>
  </si>
  <si>
    <t>-1999377744</t>
  </si>
  <si>
    <t>Výměna hákového závěru výhybky jednoduché dvouzávěrové soustavy S49. Poznámka: 1. V cenách jsou započteny náklady na demontáž, výměnu, montáž a seřízení závěru, seřízení a přezkoušení chodu závěru, provedení západkové zkoušky a ošetření součástí mazivem. 2. V cenách nejsou obsaženy náklady na dodávku materiálu.</t>
  </si>
  <si>
    <t>"výh. č. 1+2+3" 3</t>
  </si>
  <si>
    <t>5911003020</t>
  </si>
  <si>
    <t>Ošetření pohyblivých částí výhybky bez válečkových stoliček jednoduché 1:12 až 1:18,5 nebo 3° až 4,5°</t>
  </si>
  <si>
    <t>-1782856195</t>
  </si>
  <si>
    <t>Ošetření pohyblivých částí výhybky bez válečkových stoliček jednoduché 1:12 až 1:18,5 nebo 3° až 4,5°. Poznámka: 1. V cenách jsou započteny náklady na očištění kluzných stoliček a závěrů od nečistot a jejich ošetření součástí mazivem nebo antikorozním prostředkem.</t>
  </si>
  <si>
    <t>5911313120</t>
  </si>
  <si>
    <t>Seřízení hákového závěru výhybky jednoduché dvouzávěrové soustavy S49</t>
  </si>
  <si>
    <t>-1116610725</t>
  </si>
  <si>
    <t>Seřízení hákového závěru výhybky jednoduché dvouzávěrové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</si>
  <si>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"výh. č. 1" 2*5</t>
  </si>
  <si>
    <t>"výh. č. 2" 1*8+1*4</t>
  </si>
  <si>
    <t>"výh. č. 4A" 2*4</t>
  </si>
  <si>
    <t>"výh. č. 4" 2*4</t>
  </si>
  <si>
    <t>"výh. č. 6" 2*5</t>
  </si>
  <si>
    <t>"výh. č. 6A" 2*6+2*4</t>
  </si>
  <si>
    <t>"výh. č. 9" 2*6+2*4</t>
  </si>
  <si>
    <t>5910021020</t>
  </si>
  <si>
    <t>Svařování kolejnic termitem zkrácený předehřev standardní spára svar sériový tv. S49</t>
  </si>
  <si>
    <t>837558934</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</si>
  <si>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</si>
  <si>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490*1,5</t>
  </si>
  <si>
    <t>"štěrk"735</t>
  </si>
  <si>
    <t>"drť" 49,680</t>
  </si>
  <si>
    <t>690*0,04*1,8</t>
  </si>
  <si>
    <t>18,327</t>
  </si>
  <si>
    <t>53</t>
  </si>
  <si>
    <t>79,248+16,744</t>
  </si>
  <si>
    <t>54</t>
  </si>
  <si>
    <t>55</t>
  </si>
  <si>
    <t>0,579</t>
  </si>
  <si>
    <t>56</t>
  </si>
  <si>
    <t>57</t>
  </si>
  <si>
    <t>2 - Materiál k SO 02 dodávaný objednatelem - NEOCEŇOVAT</t>
  </si>
  <si>
    <t>"1. SK" 10+23+10</t>
  </si>
  <si>
    <t>"1. SK" 10+20+22+20+5+10+10+11+10</t>
  </si>
  <si>
    <t>5957137080</t>
  </si>
  <si>
    <t>Lepený izolovaný styk tv. S49 z kolejnic vyšší jakosti délky 5,00 m</t>
  </si>
  <si>
    <t>603801205</t>
  </si>
  <si>
    <t>"výh. č. 1" 2</t>
  </si>
  <si>
    <t>5957137030</t>
  </si>
  <si>
    <t>Lepený izolovaný styk tv. S49 z kolejnic vyšší jakosti délky 4,00 m</t>
  </si>
  <si>
    <t>-1019232631</t>
  </si>
  <si>
    <t>"výh. č. 2" 1</t>
  </si>
  <si>
    <t>"výh. č. 4" 2</t>
  </si>
  <si>
    <t>5957137085</t>
  </si>
  <si>
    <t>Lepený izolovaný styk tv. S49 z kolejnic vyšší jakosti délky asymetrický levý</t>
  </si>
  <si>
    <t>1390065902</t>
  </si>
  <si>
    <t>"výh. č. 2" 8</t>
  </si>
  <si>
    <t>"výh. č. 4A" 2</t>
  </si>
  <si>
    <t>"výh. č. 6A" 2</t>
  </si>
  <si>
    <t>"výh. č. 9" 2</t>
  </si>
  <si>
    <t>"výh. č. 6" 2</t>
  </si>
  <si>
    <t>5961146325</t>
  </si>
  <si>
    <t>Jazyk prodloužený JS49 1:14-760 levý přímý 16000 mm+1300 mm</t>
  </si>
  <si>
    <t>-143130604</t>
  </si>
  <si>
    <t>1+1</t>
  </si>
  <si>
    <t>5961146335</t>
  </si>
  <si>
    <t>Jazyk prodloužený JS49 1:14-760 levý ohnutý 16000 mm+1300 mm</t>
  </si>
  <si>
    <t>-1121856301</t>
  </si>
  <si>
    <t>5961146330</t>
  </si>
  <si>
    <t>Jazyk prodloužený JS49 1:14-760 pravý ohnutý 16000 mm+1300 mm</t>
  </si>
  <si>
    <t>707703607</t>
  </si>
  <si>
    <t>1+1+1</t>
  </si>
  <si>
    <t>5961146240</t>
  </si>
  <si>
    <t>Jazyk prodloužený JS49 1:9-190 pravý přímý 10113 mm+1300 mm</t>
  </si>
  <si>
    <t>-2103128713</t>
  </si>
  <si>
    <t>5961146255</t>
  </si>
  <si>
    <t>Jazyk prodloužený JS49 1:9-190 levý ohnutý 10113 mm+1300 mm</t>
  </si>
  <si>
    <t>369111923</t>
  </si>
  <si>
    <t>1+2</t>
  </si>
  <si>
    <t>5961146250</t>
  </si>
  <si>
    <t>Jazyk prodloužený JS49 1:9-190 pravý ohnutý 10113 mm+1300 mm</t>
  </si>
  <si>
    <t>-831671719</t>
  </si>
  <si>
    <t>5961147320</t>
  </si>
  <si>
    <t>Opornice prodloužená JS49 1:14-760 pravá přímá 18605 mm+1400 mm</t>
  </si>
  <si>
    <t>-1616580317</t>
  </si>
  <si>
    <t>5961147335</t>
  </si>
  <si>
    <t>Opornice prodloužená JS49 1:14-760 levá ohnutá 18605 mm+1400 mm</t>
  </si>
  <si>
    <t>1107688823</t>
  </si>
  <si>
    <t>5961147325</t>
  </si>
  <si>
    <t>Opornice prodloužená JS49 1:14-760 levá přímá 18605 mm+1400 mm</t>
  </si>
  <si>
    <t>1849653122</t>
  </si>
  <si>
    <t>5961147330</t>
  </si>
  <si>
    <t>Opornice prodloužená JS49 1:14-760 pravá ohnutá 18605 mm+1400 mm</t>
  </si>
  <si>
    <t>812977788</t>
  </si>
  <si>
    <t>5961147270</t>
  </si>
  <si>
    <t>Opornice prodloužená JS49 1:9-300 pravá ohnutá 13607 mm+1400 mm</t>
  </si>
  <si>
    <t>-667226008</t>
  </si>
  <si>
    <t>5961147265</t>
  </si>
  <si>
    <t>Opornice prodloužená JS49 1:9-300 levá přímá 13607 mm+1400 mm</t>
  </si>
  <si>
    <t>1222287342</t>
  </si>
  <si>
    <t>1+1+2</t>
  </si>
  <si>
    <t>5961147260</t>
  </si>
  <si>
    <t>Opornice prodloužená JS49 1:9-300 pravá přímá 13607 mm+1400 mm</t>
  </si>
  <si>
    <t>-32238253</t>
  </si>
  <si>
    <t>5961148165</t>
  </si>
  <si>
    <t>Srdcovka prodloužená JS49 1:14-760 levá o 1400 mm</t>
  </si>
  <si>
    <t>-1088326730</t>
  </si>
  <si>
    <t>5961148160</t>
  </si>
  <si>
    <t>Srdcovka prodloužená JS49 1:14-760 pravá o 1400 mm</t>
  </si>
  <si>
    <t>-337950532</t>
  </si>
  <si>
    <t>5961149070</t>
  </si>
  <si>
    <t>Přídržnice Kn60 výhybky jednoduché JS49 1:14-760 6800 mm přímá</t>
  </si>
  <si>
    <t>-188112389</t>
  </si>
  <si>
    <t>-546333333</t>
  </si>
  <si>
    <t>5961149075</t>
  </si>
  <si>
    <t>Přídržnice Kn60 výhybky jednoduché JS49 1:14-760 6800 mm ohnutá</t>
  </si>
  <si>
    <t>-1588005382</t>
  </si>
  <si>
    <t>03 - VRN</t>
  </si>
  <si>
    <t>021211001</t>
  </si>
  <si>
    <t>Průzkumné práce pro opravy Doplňující laboratorní rozbor kontaminace zeminy nebo kol. lože</t>
  </si>
  <si>
    <t>kpl</t>
  </si>
  <si>
    <t>112151039</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</si>
  <si>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</si>
  <si>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</si>
  <si>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</si>
  <si>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-630796680</t>
  </si>
  <si>
    <t>023131001</t>
  </si>
  <si>
    <t>Projektové práce Dokumentace skutečného provedení železničního svršku a spodku</t>
  </si>
  <si>
    <t>-847844683</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</si>
  <si>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</si>
  <si>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t>
  </si>
  <si>
    <t>Poznámka k položce:_x000d_
Základna pro výpočet - dotyčné práce</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</si>
  <si>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</si>
  <si>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</si>
  <si>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369838874</t>
  </si>
  <si>
    <t>B - práce SMT</t>
  </si>
  <si>
    <t>1001 - Oprava propustku v km 453,770</t>
  </si>
  <si>
    <t>Úroveň 4:</t>
  </si>
  <si>
    <t>001 - km 453,770 - propustek</t>
  </si>
  <si>
    <t xml:space="preserve">    1 - Zemní práce</t>
  </si>
  <si>
    <t xml:space="preserve">    2 - Zakládání</t>
  </si>
  <si>
    <t xml:space="preserve">    3 - Svislé a kompletní konstrukce</t>
  </si>
  <si>
    <t xml:space="preserve">    4 - Vodorovné konstrukce</t>
  </si>
  <si>
    <t xml:space="preserve">    8 - Trubní vedení</t>
  </si>
  <si>
    <t xml:space="preserve">    9 - Ostatní konstrukce a práce-bourání</t>
  </si>
  <si>
    <t xml:space="preserve">    997 - Přesun sutě</t>
  </si>
  <si>
    <t xml:space="preserve">    998 - Přesun hmot</t>
  </si>
  <si>
    <t>711 - Izolace proti vodě, vlhkosti a plynům</t>
  </si>
  <si>
    <t>Zemní práce</t>
  </si>
  <si>
    <t>111251101</t>
  </si>
  <si>
    <t>Odstranění křovin a stromů průměru kmene do 100 mm i s kořeny sklonu terénu do 1:5 z celkové plochy do 100 m2 strojně</t>
  </si>
  <si>
    <t>CS ÚRS 2020 01</t>
  </si>
  <si>
    <t>570763804</t>
  </si>
  <si>
    <t>Odstranění křovin a stromů s odstraněním kořenů strojně průměru kmene do 100 mm v rovině nebo ve svahu sklonu terénu do 1:5, při celkové ploše do 100 m2</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</si>
  <si>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</si>
  <si>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111251111</t>
  </si>
  <si>
    <t>Drcení ořezaných větví D do 100 mm s odvozem do 20 km</t>
  </si>
  <si>
    <t>-2042156488</t>
  </si>
  <si>
    <t>Drcení ořezaných větví strojně - (štěpkování) s naložením na dopravní prostředek a odvozem drtě do 20 km a se složením o průměru větví do 100 mm</t>
  </si>
  <si>
    <t xml:space="preserve">Poznámka k souboru cen:_x000d_
1. V cenách nejsou započteny náklady na uložení drti na skládku._x000d_
2. Měří se objem nadrcené hmoty._x000d_
</t>
  </si>
  <si>
    <t>60,0*0,02</t>
  </si>
  <si>
    <t>119001421</t>
  </si>
  <si>
    <t>Dočasné zajištění kabelů a kabelových tratí ze 3 volně ložených kabelů</t>
  </si>
  <si>
    <t>2030003512</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</si>
  <si>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</si>
  <si>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</si>
  <si>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Poznámka k položce:_x000d_
levá i pravá strana objektu, včetně přeložení do projektované polohy (bez přerušení vedení)</t>
  </si>
  <si>
    <t>2*10,0</t>
  </si>
  <si>
    <t>121151103</t>
  </si>
  <si>
    <t>Sejmutí ornice plochy do 100 m2 tl vrstvy do 200 mm strojně</t>
  </si>
  <si>
    <t>-1151203195</t>
  </si>
  <si>
    <t>Sejmutí ornice strojně při souvislé ploše do 100 m2, tl. vrstvy do 200 mm</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</si>
  <si>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</si>
  <si>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 xml:space="preserve">Poznámka k položce:_x000d_
tl. 0,15 m_x000d_
</t>
  </si>
  <si>
    <t>122252502</t>
  </si>
  <si>
    <t>Odkopávky a prokopávky nezapažené pro spodní stavbu železnic v hornině třídy těžitelnosti I, skupiny 3 objem do 1000 m3 strojně</t>
  </si>
  <si>
    <t>-935134565</t>
  </si>
  <si>
    <t>Odkopávky a prokopávky nezapažené pro spodní stavbu železnic strojně v hornině třídy těžitelnosti I skupiny 3 přes 100 do 1 000 m3</t>
  </si>
  <si>
    <t xml:space="preserve">Poznámka k souboru cen:_x000d_
1. Ceny lze použít i pro vykopávky:_x000d_
a) příkopů pro železnice a to i tehdy, jsou-li vykopávky těchto příkopů samostatným objektem,_x000d_
b) v zemnících na suchu, jestliže tyto vykopávky souvisejí územně s odkopávkami nebo prokopávkami pro spodní stavbu železnic,_x000d_
2. V cenách jsou započteny i náklady na přemístění výkopku v příčných profilech na vzdálenost do 15 m nebo naložení na dopravní prostředek._x000d_
</t>
  </si>
  <si>
    <t>13,1*7,5+(13,1*(5,3+4,3))/3</t>
  </si>
  <si>
    <t>122252508</t>
  </si>
  <si>
    <t>Příplatek k odkopávkám nezapaženým pro spodní stavbu železnic v hornině třídy těžitelnosti I, skupiny 3 za ztížení při rekonstrukci</t>
  </si>
  <si>
    <t>-128452419</t>
  </si>
  <si>
    <t>Odkopávky a prokopávky nezapažené pro spodní stavbu železnic strojně v hornině třídy těžitelnosti I skupiny 3 Příplatek k cenám za ztížení při rekonstrukcích</t>
  </si>
  <si>
    <t>130001101</t>
  </si>
  <si>
    <t>Příplatek za ztížení vykopávky v blízkosti podzemního vedení</t>
  </si>
  <si>
    <t>-314653486</t>
  </si>
  <si>
    <t>Příplatek k cenám hloubených vykopávek za ztížení vykopávky v blízkosti podzemního vedení nebo výbušnin pro jakoukoliv třídu horniny</t>
  </si>
  <si>
    <t xml:space="preserve">Poznámka k souboru cen:_x000d_
1. Cena je určena:_x000d_
a) pro podzemní vedení procházející hloubenou vykopávkou nebo uložené ve stěně výkopu při jakékoliv hloubce vedení pod původním terénem nebo jeho výšce nade dnem výkopu a jakémkoliv směru vedení ke stranám výkopu;_x000d_
b)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uloženo._x000d_
3.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4. Je-li vedení uloženo ve výkopišti tak, že se vykopávka v celém výše popsaném objemu nevykopává, např. blízko stěn nebo dna výkopu, oceňuje se ztížení vykopávky jen pro tu část objemu, v níž se ztížená vykopávka provádí._x000d_
5. Jsou-li ve výkopišti dvě vedení položena tak blízko sebe, že se výše uvedené objemy pro obě vedení pronikají, určí se množství ztížení vykopávky tak, aby se pronik započetl jen jednou._x000d_
6. Objem ztížení vykopávky se od celkového objemu výkopu neodečítá._x000d_
7. Dočasné zajištění různých podzemních vedení ve výkopišti se oceňuje cenami souboru cen 119 00-14 Dočasné zajištění podzemního potrubí nebo vedení ve výkopišti._x000d_
</t>
  </si>
  <si>
    <t>10,0*1,0*1,0*2</t>
  </si>
  <si>
    <t>15172R001</t>
  </si>
  <si>
    <t>Zřízení pažení kolejového lože do ocelových zápor hl výkopu do 4 m s jeho následným odstraněním</t>
  </si>
  <si>
    <t>241985746</t>
  </si>
  <si>
    <t>Zřízení a odstranění pažení stěn výkopu kolejového lože do ocelových zápor hloubky výkopu do 4 m</t>
  </si>
  <si>
    <t xml:space="preserve">Poznámka k souboru cen:_x000d_
1. V ceně nejsou započteny náklady na:_x000d_
a) zápory ocelové, které se oceňují cenami souboru cen 151 71-11 Osazení ocelových zápor pro pažení hloubených vykopávek katalogu 800-2 Zvláštní zakládání,_x000d_
b) převázky ocelové, které se oceňují cenou 151 71-2111 Převázka ocelová pro ukotvení záporového pažení katalogu 800-2 Zvláštní zakládání,_x000d_
c) vrchní kotvení zápor, které se oceňuje cenami souboru cen 151 71-31 Vrchní kotvení zápor na povrch výkopové jámy katalogu 800-2 Zvláštní zakládání._x000d_
</t>
  </si>
  <si>
    <t>Poznámka k položce:_x000d_
Zřízení pažení kolejového lože a pláně včetně dodání materiálu, spojovacího materiálu a jeho opotřebení, dle technologie dodavatele, vč. statického posouzení, počítána pohledová plocha.</t>
  </si>
  <si>
    <t xml:space="preserve">1 . etapa pažení </t>
  </si>
  <si>
    <t>(2,7+9,0)/2*3,1</t>
  </si>
  <si>
    <t xml:space="preserve">2. etapa pažení </t>
  </si>
  <si>
    <t>(2,7+5,7)/2*1,6</t>
  </si>
  <si>
    <t>162251102</t>
  </si>
  <si>
    <t>Vodorovné přemístění do 50 m výkopku/sypaniny z horniny třídy těžitelnosti I, skupiny 1 až 3</t>
  </si>
  <si>
    <t>-240901456</t>
  </si>
  <si>
    <t>Vodorovné přemístění výkopku nebo sypaniny po suchu na obvyklém dopravním prostředku, bez naložení výkopku, avšak se složením bez rozhrnutí z horniny třídy těžitelnosti I skupiny 1 až 3 na vzdálenost přes 20 do 50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</si>
  <si>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</si>
  <si>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zásyp (vyzískaný materiál 50%)</t>
  </si>
  <si>
    <t>100,893/2</t>
  </si>
  <si>
    <t>ornice k rozprostření</t>
  </si>
  <si>
    <t>60*0,15</t>
  </si>
  <si>
    <t>162432511</t>
  </si>
  <si>
    <t>Vodorovné přemístění výkopku do 2000 m pracovním vlakem</t>
  </si>
  <si>
    <t>-584529655</t>
  </si>
  <si>
    <t>Vodorovné přemístění výkopku pracovním vlakem bez naložení výkopku, avšak s jeho vyložením, pro jakoukoliv třídu těžitelnosti, na vzdálenost do 2 000 m</t>
  </si>
  <si>
    <t>Poznámka k položce:_x000d_
špatný přístup k objektu</t>
  </si>
  <si>
    <t>odkopávka (zemina)</t>
  </si>
  <si>
    <t>(140,170-(100,893/2))*2</t>
  </si>
  <si>
    <t>suť (kámen)</t>
  </si>
  <si>
    <t>32,253</t>
  </si>
  <si>
    <t>162751116</t>
  </si>
  <si>
    <t>Vodorovné přemístění do 9000 m výkopku/sypaniny z horniny třídy těžitelnosti I, skupiny 1 až 3</t>
  </si>
  <si>
    <t>-1088576978</t>
  </si>
  <si>
    <t>Vodorovné přemístění výkopku nebo sypaniny po suchu na obvyklém dopravním prostředku, bez naložení výkopku, avšak se složením bez rozhrnutí z horniny třídy těžitelnosti I skupiny 1 až 3 na vzdálenost přes 8 000 do 9 000 m</t>
  </si>
  <si>
    <t>Poznámka k položce:_x000d_
 (např. skládka Malšovice)</t>
  </si>
  <si>
    <t>140,170-(100,893/2)</t>
  </si>
  <si>
    <t>167151101</t>
  </si>
  <si>
    <t>Nakládání výkopku z hornin třídy těžitelnosti I, skupiny 1 až 3 do 100 m3</t>
  </si>
  <si>
    <t>-310722158</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</si>
  <si>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</si>
  <si>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</si>
  <si>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naložení na mezideponii z důvodu špatného přístupu k objektu - z výkopů:</t>
  </si>
  <si>
    <t>140,170</t>
  </si>
  <si>
    <t>ornice k rozprostření:</t>
  </si>
  <si>
    <t>171201231</t>
  </si>
  <si>
    <t>Poplatek za uložení zeminy a kamení na recyklační skládce (skládkovné) kód odpadu 17 05 04</t>
  </si>
  <si>
    <t>-1839352196</t>
  </si>
  <si>
    <t>Poplatek za uložení stavebního odpadu na recyklační skládce (skládkovné) zeminy a kamení zatříděného do Katalogu odpadů pod kódem 17 05 04</t>
  </si>
  <si>
    <t>89,724*2</t>
  </si>
  <si>
    <t>174111311</t>
  </si>
  <si>
    <t>Zásyp sypaninou se zhutněním přes 3 m3 pro spodní stavbu železnic</t>
  </si>
  <si>
    <t>-2017663540</t>
  </si>
  <si>
    <t>Zásyp sypaninou pro spodní stavbu železnic objemu přes 3 m3 se zhutněním</t>
  </si>
  <si>
    <t xml:space="preserve">Poznámka k souboru cen:_x000d_
1. Ceny jsou určeny pro jakoukoliv míru zhutnění._x000d_
</t>
  </si>
  <si>
    <t>Poznámka k položce:_x000d_
zásyp trub a obnovení násypu:_x000d_
50% - vyzískaný materiál_x000d_
50% - nový materiál</t>
  </si>
  <si>
    <t>9,2*8,8+(9,2*(3,9+2,6))/3</t>
  </si>
  <si>
    <t>583312000</t>
  </si>
  <si>
    <t>štěrkopísek netříděný zásypový</t>
  </si>
  <si>
    <t>171972215</t>
  </si>
  <si>
    <t>Poznámka k položce:_x000d_
pro zásyp trub a obnovení násypu</t>
  </si>
  <si>
    <t>50% nový materiál</t>
  </si>
  <si>
    <t>100,893*1,7/2</t>
  </si>
  <si>
    <t>181411123</t>
  </si>
  <si>
    <t>Založení lučního trávníku výsevem plochy do 1000 m2 ve svahu do 1:1</t>
  </si>
  <si>
    <t>-1520661820</t>
  </si>
  <si>
    <t>Založení trávníku na půdě předem připravené plochy do 1000 m2 výsevem včetně utažení lučního na svahu přes 1:2 do 1:1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</si>
  <si>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</si>
  <si>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60,0-17,399</t>
  </si>
  <si>
    <t>005724740</t>
  </si>
  <si>
    <t>osivo směs travní krajinná-svahová</t>
  </si>
  <si>
    <t>kg</t>
  </si>
  <si>
    <t>-1613557441</t>
  </si>
  <si>
    <t>42,601*0,06</t>
  </si>
  <si>
    <t>182201101</t>
  </si>
  <si>
    <t>Svahování násypů</t>
  </si>
  <si>
    <t>689606443</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</si>
  <si>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</si>
  <si>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1:5._x000d_
2. Úprava ploch vodorovných nebo ve sklonu do 1 : 5 se oceňuje cenami souboru cen 181 Úprava pláně vyrovnáním výškových rozdílů strojně._x000d_
</t>
  </si>
  <si>
    <t>182351023</t>
  </si>
  <si>
    <t>Rozprostření ornice pl do 100 m2 ve svahu přes 1:5 tl vrstvy do 200 mm strojně</t>
  </si>
  <si>
    <t>1859279623</t>
  </si>
  <si>
    <t>Rozprostření a urovnání ornice ve svahu sklonu přes 1:5 strojně při souvislé ploše do 100 m2, tl. vrstvy do 200 mm</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</si>
  <si>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</si>
  <si>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Poznámka k položce:_x000d_
v tl. 150 mm</t>
  </si>
  <si>
    <t>Zakládání</t>
  </si>
  <si>
    <t>273321117</t>
  </si>
  <si>
    <t>Základové desky mostních konstrukcí ze ŽB C 25/30</t>
  </si>
  <si>
    <t>253525540</t>
  </si>
  <si>
    <t>Základové konstrukce z betonu železového desky ve výkopu nebo na hlavách pilot C 25/30</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</si>
  <si>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</si>
  <si>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Poznámka k položce:_x000d_
Poznámka k položce:_x000d_
včetně zesíleného základu na výtoku_x000d_
(šikmé čelo trouby)</t>
  </si>
  <si>
    <t>základová deska pod troubou</t>
  </si>
  <si>
    <t>15,275*1,5*0,2</t>
  </si>
  <si>
    <t>zesílený základ</t>
  </si>
  <si>
    <t>0,153*2,1</t>
  </si>
  <si>
    <t>273354111</t>
  </si>
  <si>
    <t>Bednění základových desek - zřízení</t>
  </si>
  <si>
    <t>800401811</t>
  </si>
  <si>
    <t>Bednění základových konstrukcí desek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</si>
  <si>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</si>
  <si>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15,275*0,2*2</t>
  </si>
  <si>
    <t>1,5*0,2*2</t>
  </si>
  <si>
    <t>(0,48+0,65)*2,1</t>
  </si>
  <si>
    <t>273354211</t>
  </si>
  <si>
    <t>Bednění základových desek - odstranění</t>
  </si>
  <si>
    <t>1516896917</t>
  </si>
  <si>
    <t>Bednění základových konstrukcí desek odstranění bednění</t>
  </si>
  <si>
    <t>273361412</t>
  </si>
  <si>
    <t>Výztuž základových desek ze svařovaných sítí do 6 kg/m2</t>
  </si>
  <si>
    <t>-722112027</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</si>
  <si>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</si>
  <si>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</si>
  <si>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15,275*1,5*2*5,4*1,1/1000</t>
  </si>
  <si>
    <t>0,65*2,1*2*5,4*1,1/1000</t>
  </si>
  <si>
    <t>274311127</t>
  </si>
  <si>
    <t>Základové pasy, prahy, věnce a ostruhy z betonu prostého C 25/30</t>
  </si>
  <si>
    <t>1138304110</t>
  </si>
  <si>
    <t>Základové konstrukce z betonu prostého pasy, prahy, věnce a ostruhy ve výkopu nebo na hlavách pilot C 25/30</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</si>
  <si>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</si>
  <si>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základ čela vtok</t>
  </si>
  <si>
    <t>1,25*0,6*3,8</t>
  </si>
  <si>
    <t xml:space="preserve"> výtok práh</t>
  </si>
  <si>
    <t>2,2*0,4*0,7</t>
  </si>
  <si>
    <t>dlažba prahy</t>
  </si>
  <si>
    <t>3,18*0,4*0,5*2</t>
  </si>
  <si>
    <t>274354111</t>
  </si>
  <si>
    <t>Bednění základových pasů - zřízení</t>
  </si>
  <si>
    <t>173829578</t>
  </si>
  <si>
    <t>Bednění základových konstrukcí pasů, prahů, věnců a ostruh zřízení</t>
  </si>
  <si>
    <t>základ čelo</t>
  </si>
  <si>
    <t>3,8*0,6*2</t>
  </si>
  <si>
    <t>1,25*0,6*2</t>
  </si>
  <si>
    <t>vtok a výtok práh</t>
  </si>
  <si>
    <t>2,2*0,7*2</t>
  </si>
  <si>
    <t>3,18*0,5*4</t>
  </si>
  <si>
    <t>0,4*0,7*2</t>
  </si>
  <si>
    <t>0,4*0,5*4</t>
  </si>
  <si>
    <t>274354211</t>
  </si>
  <si>
    <t>Bednění základových pasů - odstranění</t>
  </si>
  <si>
    <t>-210738796</t>
  </si>
  <si>
    <t>Bednění základových konstrukcí pasů, prahů, věnců a ostruh odstranění bednění</t>
  </si>
  <si>
    <t>Svislé a kompletní konstrukce</t>
  </si>
  <si>
    <t>317321118</t>
  </si>
  <si>
    <t>Mostní římsy ze ŽB C 30/37</t>
  </si>
  <si>
    <t>-2106167973</t>
  </si>
  <si>
    <t>Římsy ze železového betonu C 30/37</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</si>
  <si>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</si>
  <si>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 xml:space="preserve">vtokové čelo </t>
  </si>
  <si>
    <t>0,195*3,8</t>
  </si>
  <si>
    <t>317353121</t>
  </si>
  <si>
    <t>Bednění mostních říms všech tvarů - zřízení</t>
  </si>
  <si>
    <t>1262044474</t>
  </si>
  <si>
    <t>Bednění mostní římsy zřízení všech tvarů</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</si>
  <si>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</si>
  <si>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(0,1+0,3+0,67)*3,8</t>
  </si>
  <si>
    <t>317353221</t>
  </si>
  <si>
    <t>Bednění mostních říms všech tvarů - odstranění</t>
  </si>
  <si>
    <t>692776939</t>
  </si>
  <si>
    <t>Bednění mostní římsy odstranění všech tvarů</t>
  </si>
  <si>
    <t>317361116</t>
  </si>
  <si>
    <t>Výztuž mostních říms z betonářské oceli 10 505</t>
  </si>
  <si>
    <t>720144812</t>
  </si>
  <si>
    <t>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</si>
  <si>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</si>
  <si>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48,22/1000</t>
  </si>
  <si>
    <t>334323118</t>
  </si>
  <si>
    <t>Mostní opěry a úložné prahy ze ŽB C 30/37</t>
  </si>
  <si>
    <t>-424757237</t>
  </si>
  <si>
    <t>Mostní opěry a úložné prahy z betonu železového C 30/37</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</si>
  <si>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betonu._x000d_
2. V cenách nejsou započteny náklady na:_x000d_
a) uložení plastového žlábku do úložného prahu opěry, tyto se oceňují souborem cen 212 79- . . Odvodnění z plastových trub u mostní opěry,_x000d_
b) navazující kamenný chrlič, tyto se oceňují souborem cen 936 91-11 Montáž chrliče Žlabového ze žulového kamene,_x000d_
c) výplň tmelem a ochranu pracovní nebo dilatační spáry rubové strany výplně za opěrou, tyto se oceňují souborem cen 931 99-41 Těsnění spáry betonové konstrukce pásy, profily, tmely._x000d_
d) výplň dilatační spáry extrudovaným polystyrenem, tyto se oceňují souborem cen 931 99-21 Výplň dilatačních spár z polystyrenu,_x000d_
e) izolaci proti zemní vlhkosti, tyto se oceňují cenami katalogu 800-711 Izolace proti vodě, vlhkosti a plynům._x000d_
</t>
  </si>
  <si>
    <t>vtokové čelo</t>
  </si>
  <si>
    <t>1,36*3,8</t>
  </si>
  <si>
    <t>3,14*0,4*0,4*0,95*-1</t>
  </si>
  <si>
    <t>334351112</t>
  </si>
  <si>
    <t>Bednění systémové mostních opěr a úložných prahů z překližek pro ŽB - zřízení</t>
  </si>
  <si>
    <t>145894280</t>
  </si>
  <si>
    <t>Bednění mostních opěr a úložných prahů ze systémového bednění zřízení z překližek, pro železobeton</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</si>
  <si>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</si>
  <si>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3,8*1,43*2</t>
  </si>
  <si>
    <t>0,95*1,43*2</t>
  </si>
  <si>
    <t>334351211</t>
  </si>
  <si>
    <t>Bednění systémové mostních opěr a úložných prahů z překližek - odstranění</t>
  </si>
  <si>
    <t>540213107</t>
  </si>
  <si>
    <t>Bednění mostních opěr a úložných prahů ze systémového bednění odstranění z překližek</t>
  </si>
  <si>
    <t>334359115</t>
  </si>
  <si>
    <t>Výřez bednění pro prostup trub betonovou konstrukcí DN 600</t>
  </si>
  <si>
    <t>962673326</t>
  </si>
  <si>
    <t>Poznámka k položce:_x000d_
Poznámka k položce: Výřez DN 800 mmm</t>
  </si>
  <si>
    <t>334361216</t>
  </si>
  <si>
    <t>Výztuž dříků opěr z betonářské oceli 10 505</t>
  </si>
  <si>
    <t>-520350801</t>
  </si>
  <si>
    <t>Výztuž betonářská mostních konstrukcí opěr, úložných prahů, křídel, závěrných zídek, bloků ložisek, pilířů a sloupů z oceli 10 505 (R) nebo BSt 500 dříků opěr</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</si>
  <si>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</si>
  <si>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47,5/1000</t>
  </si>
  <si>
    <t>388995112</t>
  </si>
  <si>
    <t>Tvarovka kabelovodu HDPE do konstrukce římsy tvaru žlab s víkem</t>
  </si>
  <si>
    <t>-1271341276</t>
  </si>
  <si>
    <t>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</si>
  <si>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opěrou._x000d_
2. V ceně -5112 jsou započteny náklady na osazení HDPE žlabu s odklápěcím víkem délky od 1 m do 5 m do konstrukce._x000d_
3. V cenách nejsou započteny náklady na:_x000d_
a) prostup bedněním římsy, prostup se oceňuje souborem cen 334 35-9 Výřez bednění pro prostup betonovou konstrukcí,_x000d_
b) výkop rýhy pro chráničku za opěrou, výkop se oceňuje souborem cen 132 . 0-1 . Hloubení rýh, části A01, katalogu 800-1 Zemní práce,_x000d_
c) pískové lože chráničky, lože se oceňuje souborem cen 451 57- . 1 Podkladní a výplňová vrstva z kameniva,_x000d_
d) obsyp tvarovky kabelovodu a výstražnou fólii, protažení protahovacího lanka a kabelu tvarovkou multikanálu nebo uložení kabelu a zaklopení víka u tvarovky žlabu kabelovodu._x000d_
</t>
  </si>
  <si>
    <t>vlevo:</t>
  </si>
  <si>
    <t>2*10</t>
  </si>
  <si>
    <t>vpravo:</t>
  </si>
  <si>
    <t>Vodorovné konstrukce</t>
  </si>
  <si>
    <t>451315114</t>
  </si>
  <si>
    <t>Podkladní nebo výplňová vrstva z betonu C 12/15 tl do 100 mm</t>
  </si>
  <si>
    <t>540584585</t>
  </si>
  <si>
    <t>Podkladní a výplňové vrstvy z betonu prostého tloušťky do 100 mm, z betonu C 12/15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</si>
  <si>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</si>
  <si>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podkladní beton pod troubou</t>
  </si>
  <si>
    <t>2,2*14,5</t>
  </si>
  <si>
    <t>451571111</t>
  </si>
  <si>
    <t>Lože pod dlažby ze štěrkopísku vrstva tl do 100 mm</t>
  </si>
  <si>
    <t>846737050</t>
  </si>
  <si>
    <t>Lože pod dlažby ze štěrkopísků, tl. vrstvy do 100 mm</t>
  </si>
  <si>
    <t xml:space="preserve">Poznámka k souboru cen:_x000d_
1. Ceny lze použít i pro zřízení podkladního lože pod patky a konstrukce z prefabrikátů._x000d_
2. V cenách jsou započteny i náklady na urovnání líce vrstvy._x000d_
3. Plocha se stanoví v m2 dlažby, pod kterou je lože určeno._x000d_
</t>
  </si>
  <si>
    <t>465513157</t>
  </si>
  <si>
    <t>Dlažba svahu u opěr z upraveného lomového žulového kamene tl 200 mm do lože C 25/30 pl přes 10 m2</t>
  </si>
  <si>
    <t>-499629459</t>
  </si>
  <si>
    <t>Dlažba svahu u mostních opěr z upraveného lomového žulového kamene s vyspárováním maltou MC 25, šíře spáry 15 mm do betonového lože C 25/30 tloušťky 200 mm,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</si>
  <si>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</si>
  <si>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vtok</t>
  </si>
  <si>
    <t>3,969*2</t>
  </si>
  <si>
    <t>výtok</t>
  </si>
  <si>
    <t>(3,969+1,2+2,0)*2</t>
  </si>
  <si>
    <t>-502035616</t>
  </si>
  <si>
    <t>Poznámka k položce:_x000d_
Poznámka k položce:_x000d_
Vyztužení betonu kamenných dlažeb a odláždění svahu.</t>
  </si>
  <si>
    <t>22,276*5,4*1,1/1000</t>
  </si>
  <si>
    <t>Trubní vedení</t>
  </si>
  <si>
    <t>812472121</t>
  </si>
  <si>
    <t>Montáž potrubí z trub TBP těsněných pryžovými kroužky otevřený výkop sklon do 20 % DN 800</t>
  </si>
  <si>
    <t>1208809771</t>
  </si>
  <si>
    <t>Montáž potrubí z trub betonových hrdlových v otevřeném výkopu ve sklonu do 20 % z trub těsněných pryžovými kroužky DN 800</t>
  </si>
  <si>
    <t xml:space="preserve">Poznámka k souboru cen:_x000d_
1. V položkách cen 812 . . -2121 nejsou započteny náklady na dodání těsnících pryžových kroužků. Tyto kroužky se oceňují ve specifikaci, nejsou-li zahrnuty v ceně trub._x000d_
</t>
  </si>
  <si>
    <t>592211R021</t>
  </si>
  <si>
    <t>ŽB. trouba patková DN 800</t>
  </si>
  <si>
    <t>-998722560</t>
  </si>
  <si>
    <t>Poznámka k položce:_x000d_
Poznámka k položce: přesná specifikace dle projektu, integrované pryžové těsnění trub, včetně spojovacího materiálu jednotlivých dílců. Trouba musí být schváleny pro použití pro SŽDC. Včetně dopravy na stavbu</t>
  </si>
  <si>
    <t>592211R022</t>
  </si>
  <si>
    <t>Vtoková ŽB. trouba patková DN 800</t>
  </si>
  <si>
    <t>-654515385</t>
  </si>
  <si>
    <t>592211R023</t>
  </si>
  <si>
    <t>Šikmá výtoková ŽB. trouba patková DN 800</t>
  </si>
  <si>
    <t>-863066534</t>
  </si>
  <si>
    <t>Ostatní konstrukce a práce-bourání</t>
  </si>
  <si>
    <t>931992121</t>
  </si>
  <si>
    <t>Výplň dilatačních spár z extrudovaného polystyrénu tl 20 mm</t>
  </si>
  <si>
    <t>77288592</t>
  </si>
  <si>
    <t>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</si>
  <si>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</si>
  <si>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mezi odlážděním a spodní stavbou:</t>
  </si>
  <si>
    <t xml:space="preserve">(0,44)*0,27    </t>
  </si>
  <si>
    <t>na výtoku:</t>
  </si>
  <si>
    <t>3,14*0,8*0,27</t>
  </si>
  <si>
    <t>u základové desky mezi kolejemi:</t>
  </si>
  <si>
    <t>0,25*1,6</t>
  </si>
  <si>
    <t>931994142</t>
  </si>
  <si>
    <t>Těsnění dilatační spáry betonové konstrukce polyuretanovým tmelem do pl 4,0 cm2</t>
  </si>
  <si>
    <t>-2060940427</t>
  </si>
  <si>
    <t>Těsnění spáry betonové konstrukce pásy, profily, tmely tmelem polyuretanovým spáry dilatační do 4,0 cm2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</si>
  <si>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</si>
  <si>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mezi odlážděním a spodní stavbou</t>
  </si>
  <si>
    <t>0,44</t>
  </si>
  <si>
    <t xml:space="preserve">na výtoku </t>
  </si>
  <si>
    <t>3,14*1,15</t>
  </si>
  <si>
    <t>1,6</t>
  </si>
  <si>
    <t>936942211</t>
  </si>
  <si>
    <t>Zhotovení tabulky s letopočtem opravy mostu vložením šablony do bednění</t>
  </si>
  <si>
    <t>1600753594</t>
  </si>
  <si>
    <t>Zhotovení tabulky s letopočtem opravy nebo větší údržby vložením šablony do bednění</t>
  </si>
  <si>
    <t>čelo na vtoku (včetně zhotovení 1x základního PKO nátěru výztuže u vlysu s letopočtem s ručním očištěním kartáčem):</t>
  </si>
  <si>
    <t xml:space="preserve">bločkem do dlažby na výtoku: </t>
  </si>
  <si>
    <t>962021112</t>
  </si>
  <si>
    <t>Bourání mostních zdí a pilířů z kamene</t>
  </si>
  <si>
    <t>1278607769</t>
  </si>
  <si>
    <t>Bourání mostních konstrukcí zdiva a pilířů z kamene nebo cihel</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</si>
  <si>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</si>
  <si>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0,6*0,9*15,42</t>
  </si>
  <si>
    <t>963021112</t>
  </si>
  <si>
    <t>Bourání mostní nosné konstrukce z kamene</t>
  </si>
  <si>
    <t>-1998843765</t>
  </si>
  <si>
    <t>Bourání mostních konstrukcí nosných konstrukcí z kamene nebo cihel</t>
  </si>
  <si>
    <t>1,2*0,25*15,42</t>
  </si>
  <si>
    <t>997</t>
  </si>
  <si>
    <t>Přesun sutě</t>
  </si>
  <si>
    <t>997013873</t>
  </si>
  <si>
    <t>2019627242</t>
  </si>
  <si>
    <t xml:space="preserve">Poznámka k souboru cen:_x000d_
1. Ceny uvedené v souboru cen je doporučeno upravit podle aktuálních cen místně příslušné skládky odpadů._x000d_
2. Uložení odpadů neuvedených v souboru cen se oceňuje individuálně._x000d_
</t>
  </si>
  <si>
    <t>997211511</t>
  </si>
  <si>
    <t>Vodorovná doprava suti po suchu na vzdálenost do 1 km</t>
  </si>
  <si>
    <t>-321364308</t>
  </si>
  <si>
    <t>Vodorovná doprava suti nebo vybouraných hmot suti se složením a hrubým urovnáním, na vzdálenost do 1 km</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</si>
  <si>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</si>
  <si>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997211519</t>
  </si>
  <si>
    <t>Příplatek ZKD 1 km u vodorovné dopravy suti</t>
  </si>
  <si>
    <t>1256149403</t>
  </si>
  <si>
    <t>Vodorovná doprava suti nebo vybouraných hmot suti se složením a hrubým urovnáním, na vzdálenost Příplatek k ceně za každý další i započatý 1 km přes 1 km</t>
  </si>
  <si>
    <t>Poznámka k položce:_x000d_
celkem 9 km (např. skládka Malšovice)</t>
  </si>
  <si>
    <t>32,253*8</t>
  </si>
  <si>
    <t>997211611</t>
  </si>
  <si>
    <t>Nakládání suti na dopravní prostředky pro vodorovnou dopravu</t>
  </si>
  <si>
    <t>-499133153</t>
  </si>
  <si>
    <t>Nakládání suti nebo vybouraných hmot na dopravní prostředky pro vodorovnou dopravu suti</t>
  </si>
  <si>
    <t>včetně naložení na mezideponii z důvodu špatného přístupu k objektu:</t>
  </si>
  <si>
    <t>2*32,253</t>
  </si>
  <si>
    <t>998</t>
  </si>
  <si>
    <t>Přesun hmot</t>
  </si>
  <si>
    <t>998214111</t>
  </si>
  <si>
    <t>Přesun hmot pro mosty montované z dílců ŽB nebo předpjatých v do 20 m</t>
  </si>
  <si>
    <t>872294780</t>
  </si>
  <si>
    <t>Přesun hmot pro mosty montované z dílců železobetonových nebo předpjatých vodorovná dopravní vzdálenost do 100 m výška mostu do 20 m</t>
  </si>
  <si>
    <t xml:space="preserve">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dílců._x000d_
</t>
  </si>
  <si>
    <t>998214191</t>
  </si>
  <si>
    <t>Příplatek k přesunu hmot pro mosty montované z dílců ŽB a předpjatých za zvětšený přesun do 1000 m</t>
  </si>
  <si>
    <t>835244465</t>
  </si>
  <si>
    <t>Přesun hmot pro mosty montované z dílců železobetonových nebo předpjatých Příplatek k ceně za zvětšený přesun přes vymezenou největší dopravní vzdálenost do 1000 m</t>
  </si>
  <si>
    <t>Poznámka k položce:_x000d_
špatný přistup k objektu - cca 375 m po kolejích žel. přejezdu P2995 v km 454,145 (nebo ze sousedních žst.)</t>
  </si>
  <si>
    <t>711</t>
  </si>
  <si>
    <t>Izolace proti vodě, vlhkosti a plynům</t>
  </si>
  <si>
    <t>711511101</t>
  </si>
  <si>
    <t>Provedení hydroizolace potrubí za studena penetračním nátěrem</t>
  </si>
  <si>
    <t>-974992741</t>
  </si>
  <si>
    <t>Provedení izolace potrubí, nádrží, stok a kanalizačních šachet natěradly a tmely za studena nátěrem penetračním</t>
  </si>
  <si>
    <t>Poznámka k položce:_x000d_
Poznámka k položce: vnější povrch trub a čela včetně základového desky (Np)</t>
  </si>
  <si>
    <t>4,3*15,3</t>
  </si>
  <si>
    <t>3,8*2,33</t>
  </si>
  <si>
    <t>111631500</t>
  </si>
  <si>
    <t>lak penetrační asfaltový</t>
  </si>
  <si>
    <t>1909798134</t>
  </si>
  <si>
    <t>Poznámka k položce:_x000d_
Poznámka k položce: Spotřeba 0,3-0,4kg/m2 dle povrchu, ředidlo technický benzín</t>
  </si>
  <si>
    <t>78,861*0,35/1000</t>
  </si>
  <si>
    <t>58</t>
  </si>
  <si>
    <t>711511102</t>
  </si>
  <si>
    <t>Provedení hydroizolace potrubí za studena asfaltovým lakem</t>
  </si>
  <si>
    <t>-978318743</t>
  </si>
  <si>
    <t>Provedení izolace potrubí, nádrží, stok a kanalizačních šachet natěradly a tmely za studena nátěrem lakem asfaltovým</t>
  </si>
  <si>
    <t>Poznámka k položce:_x000d_
Poznámka k položce: vnější povrch trub, čela včetně základové desky (2x Na)</t>
  </si>
  <si>
    <t>2*78,861</t>
  </si>
  <si>
    <t>59</t>
  </si>
  <si>
    <t>111631780</t>
  </si>
  <si>
    <t>lak hydroizolační asfaltový pro izolaci trub</t>
  </si>
  <si>
    <t>2106555114</t>
  </si>
  <si>
    <t>Poznámka k položce:_x000d_
Poznámka k položce: Spotřeba: 0,3-0,5 kg/m2</t>
  </si>
  <si>
    <t>157,722*0,4/1000</t>
  </si>
  <si>
    <t>60</t>
  </si>
  <si>
    <t>998711101</t>
  </si>
  <si>
    <t>Přesun hmot tonážní pro izolace proti vodě, vlhkosti a plynům v objektech výšky do 6 m</t>
  </si>
  <si>
    <t>422551478</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</si>
  <si>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</si>
  <si>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</si>
  <si>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61</t>
  </si>
  <si>
    <t>998711194</t>
  </si>
  <si>
    <t>Příplatek k přesunu hmot tonážní 711 za zvětšený přesun do 1000 m</t>
  </si>
  <si>
    <t>498844276</t>
  </si>
  <si>
    <t>Přesun hmot pro izolace proti vodě, vlhkosti a plynům stanovený z hmotnosti přesunovaného materiálu Příplatek k cenám za zvětšený přesun přes vymezenou největší dopravní vzdálenost do 1000 m</t>
  </si>
  <si>
    <t>002 - km 453,770 - svršek</t>
  </si>
  <si>
    <t>OST - Ostatní</t>
  </si>
  <si>
    <t>5905015010</t>
  </si>
  <si>
    <t>Oprava stezky ručně s odstraněním drnu a nánosu do 10 cm</t>
  </si>
  <si>
    <t>-1850017848</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</si>
  <si>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</si>
  <si>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Poznámka k souboru cen:_x000d_
1. V cenách jsou započteny náklady na ruční odstranění drnu a nánosu a rozprostření výzisku na terén nebo naložení na dopravní prostředek a urovnání povrchu stezky._x000d_
2. V cenách nejsou obsaženy náklady na doplnění a úpravu štěrkodrtě.</t>
  </si>
  <si>
    <t>kolej č.1 a kolej č.2</t>
  </si>
  <si>
    <t>0,6*9,0*2</t>
  </si>
  <si>
    <t>5905025010</t>
  </si>
  <si>
    <t>Doplnění stezky štěrkodrtí ojediněle ručně</t>
  </si>
  <si>
    <t>1923516242</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</si>
  <si>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</si>
  <si>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vozů._x000d_
2. V cenách nejsou obsaženy náklady na dodávku kameniva.</t>
  </si>
  <si>
    <t>10,8*0,1</t>
  </si>
  <si>
    <t>23393163</t>
  </si>
  <si>
    <t>1,08*1,6</t>
  </si>
  <si>
    <t>5905055010</t>
  </si>
  <si>
    <t>Odstranění stávajícího kolejového lože odtěžením v koleji</t>
  </si>
  <si>
    <t>132245352</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</si>
  <si>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</si>
  <si>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prostředek._x000d_
2. Položka se použije v případech, kdy se nové KL nezřizuje.</t>
  </si>
  <si>
    <t xml:space="preserve">kolej č.1 a kolej č.2  (bez demontáže kolejnic):</t>
  </si>
  <si>
    <t>8,8*0,6*9,0</t>
  </si>
  <si>
    <t>5905060010</t>
  </si>
  <si>
    <t>Zřízení nového kolejového lože v koleji</t>
  </si>
  <si>
    <t>-1901670752</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</si>
  <si>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</si>
  <si>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profilu._x000d_
2. V cenách nejsou obsaženy náklady na položení KR, úpravu směrového a výškového uspořádání, doplnění a dodávku kameniva a snížení KL pod patou kolejnice._x000d_
3. Položka se použije v případech nově zřizované koleje nebo výhybky.</t>
  </si>
  <si>
    <t>Poznámka k položce:_x000d_
včetně hutnění kolejového lože po vrstvách</t>
  </si>
  <si>
    <t>8,0*0,55*9,0</t>
  </si>
  <si>
    <t>5955101000</t>
  </si>
  <si>
    <t>Kamenivo drcené štěrk frakce 31,5/63 třídy BI</t>
  </si>
  <si>
    <t>1448781335</t>
  </si>
  <si>
    <t>Poznámka k položce:_x000d_
Včetně naložení štěrku v kamenolomu.</t>
  </si>
  <si>
    <t>39,6*1,7</t>
  </si>
  <si>
    <t>5906005125</t>
  </si>
  <si>
    <t>Ruční výměna pražce v KL otevřeném pražec betonový příčný vystrojený</t>
  </si>
  <si>
    <t>-1234659661</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</si>
  <si>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</si>
  <si>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</si>
  <si>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kolej č.1 a kolej č.2 (bez demontáže kolejnic):</t>
  </si>
  <si>
    <t>15*2</t>
  </si>
  <si>
    <t>5909010030</t>
  </si>
  <si>
    <t>Ojedinělé ruční podbití pražců příčných betonových</t>
  </si>
  <si>
    <t>-1849987146</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</si>
  <si>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</si>
  <si>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Poznámka k souboru cen:_x000d_
1. V cenách jsou započteny náklady na podbití pražce oboustranně v otevřeném i zapuštěném KL, odstranění kameniva, zdvih, ruční podbití, úprava profilu KL a případná úprava snížení pod patou kolejnice.</t>
  </si>
  <si>
    <t>OST</t>
  </si>
  <si>
    <t>Ostatní</t>
  </si>
  <si>
    <t>9902100200</t>
  </si>
  <si>
    <t xml:space="preserve">Doprava dodávek zhotovitele, dodávek objednatele nebo výzisku mechanizací přes 3,5 t sypanin  do 20 km</t>
  </si>
  <si>
    <t>512</t>
  </si>
  <si>
    <t>1011494918</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</si>
  <si>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</si>
  <si>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původní štěrk</t>
  </si>
  <si>
    <t>47,52*1,8</t>
  </si>
  <si>
    <t>nový štěrk</t>
  </si>
  <si>
    <t>1,08</t>
  </si>
  <si>
    <t>67,32</t>
  </si>
  <si>
    <t>-940552888</t>
  </si>
  <si>
    <t>Poznámka k položce:_x000d_
obvyklý poplatek cca 250 Kč/t</t>
  </si>
  <si>
    <t>002 - VRN</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</si>
  <si>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</si>
  <si>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</si>
  <si>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</si>
  <si>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</si>
  <si>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</si>
  <si>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Vedlejší rozpočtové náklady</t>
  </si>
  <si>
    <t>VRN1</t>
  </si>
  <si>
    <t>Průzkumné, geodetické a projektové práce</t>
  </si>
  <si>
    <t>012103000</t>
  </si>
  <si>
    <t>Geodetické práce před výstavbou</t>
  </si>
  <si>
    <t>1024</t>
  </si>
  <si>
    <t>1771347524</t>
  </si>
  <si>
    <t>Poznámka k položce:_x000d_
Vytyčení dotčených inženýrských sítí včetně zajištění dohledu správce sítí při provádění stavebních prací v blízkosti sítí.</t>
  </si>
  <si>
    <t>013002000</t>
  </si>
  <si>
    <t>Projektové práce</t>
  </si>
  <si>
    <t>1959371020</t>
  </si>
  <si>
    <t>Poznámka k položce:_x000d_
Zpracování dokumentace zhotovitele (využít PS z investice včetně upřesnění), zpracování dokumentace skutečného provedení stavby - 2x (v trvalém tisku i digitálně) s využitím železničního bodového pole a po projednání a schválení SŽG.</t>
  </si>
  <si>
    <t>VRN3</t>
  </si>
  <si>
    <t>Zařízení staveniště</t>
  </si>
  <si>
    <t>030001000</t>
  </si>
  <si>
    <t>-1205198191</t>
  </si>
  <si>
    <t>Poznámka k položce:_x000d_
Dodávky vody a energie, příjezdové komunikace včetně příp. omezení provozu a dopravního značení, příp. pronájmy pozemků, střežení pracoviště, uvedení pozemků do původního stavu, včetně přípravy a likvidace staveniště.</t>
  </si>
  <si>
    <t>VRN4</t>
  </si>
  <si>
    <t>Inženýrská činnost</t>
  </si>
  <si>
    <t>043134000</t>
  </si>
  <si>
    <t>Zkoušky zatěžovací</t>
  </si>
  <si>
    <t>1402783646</t>
  </si>
  <si>
    <t>Poznámka k položce:_x000d_
Statická zatěžovací zkouška pláně</t>
  </si>
  <si>
    <t>kolej č.1 a č.2</t>
  </si>
  <si>
    <t>VRN6</t>
  </si>
  <si>
    <t>Územní vlivy</t>
  </si>
  <si>
    <t>060001000</t>
  </si>
  <si>
    <t>24037154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</si>
</sst>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29" fillId="0" borderId="0" xfId="1" applyFont="1" applyAlignment="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xf>
    <xf numFmtId="0" fontId="0" fillId="0" borderId="0" xfId="0" applyFont="1" applyAlignment="1" applyProtection="1">
      <alignment vertical="center"/>
      <protection locked="0"/>
    </xf>
    <xf numFmtId="0" fontId="0" fillId="0" borderId="3"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0" borderId="0" xfId="0" applyFont="1" applyAlignment="1" applyProtection="1">
      <alignment horizontal="lef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27</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30</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32</v>
      </c>
      <c r="AO13" s="22"/>
      <c r="AP13" s="22"/>
      <c r="AQ13" s="22"/>
      <c r="AR13" s="20"/>
      <c r="BE13" s="31"/>
      <c r="BS13" s="17" t="s">
        <v>6</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32</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19</v>
      </c>
      <c r="AO17" s="22"/>
      <c r="AP17" s="22"/>
      <c r="AQ17" s="22"/>
      <c r="AR17" s="20"/>
      <c r="BE17" s="31"/>
      <c r="BS17" s="17" t="s">
        <v>35</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19</v>
      </c>
      <c r="AO20" s="22"/>
      <c r="AP20" s="22"/>
      <c r="AQ20" s="22"/>
      <c r="AR20" s="20"/>
      <c r="BE20" s="31"/>
      <c r="BS20" s="17" t="s">
        <v>35</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39</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E28" s="31"/>
    </row>
    <row r="29" s="3" customFormat="1" ht="14.4" customHeight="1">
      <c r="A29" s="3"/>
      <c r="B29" s="46"/>
      <c r="C29" s="47"/>
      <c r="D29" s="32" t="s">
        <v>44</v>
      </c>
      <c r="E29" s="47"/>
      <c r="F29" s="32" t="s">
        <v>45</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46</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47</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48</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49</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53</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65020123</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Oprava výhybek v žst Boletice nad Labem a žst Děčín východ</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žst. Boletice nad Labem a žst. Děčín východ</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16. 1. 2020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Správa železnic, OŘ ÚNL</v>
      </c>
      <c r="M49" s="40"/>
      <c r="N49" s="40"/>
      <c r="O49" s="40"/>
      <c r="P49" s="40"/>
      <c r="Q49" s="40"/>
      <c r="R49" s="40"/>
      <c r="S49" s="40"/>
      <c r="T49" s="40"/>
      <c r="U49" s="40"/>
      <c r="V49" s="40"/>
      <c r="W49" s="40"/>
      <c r="X49" s="40"/>
      <c r="Y49" s="40"/>
      <c r="Z49" s="40"/>
      <c r="AA49" s="40"/>
      <c r="AB49" s="40"/>
      <c r="AC49" s="40"/>
      <c r="AD49" s="40"/>
      <c r="AE49" s="40"/>
      <c r="AF49" s="40"/>
      <c r="AG49" s="40"/>
      <c r="AH49" s="40"/>
      <c r="AI49" s="32" t="s">
        <v>33</v>
      </c>
      <c r="AJ49" s="40"/>
      <c r="AK49" s="40"/>
      <c r="AL49" s="40"/>
      <c r="AM49" s="73" t="str">
        <f>IF(E17="","",E17)</f>
        <v xml:space="preserve"> </v>
      </c>
      <c r="AN49" s="64"/>
      <c r="AO49" s="64"/>
      <c r="AP49" s="64"/>
      <c r="AQ49" s="40"/>
      <c r="AR49" s="44"/>
      <c r="AS49" s="74" t="s">
        <v>54</v>
      </c>
      <c r="AT49" s="75"/>
      <c r="AU49" s="76"/>
      <c r="AV49" s="76"/>
      <c r="AW49" s="76"/>
      <c r="AX49" s="76"/>
      <c r="AY49" s="76"/>
      <c r="AZ49" s="76"/>
      <c r="BA49" s="76"/>
      <c r="BB49" s="76"/>
      <c r="BC49" s="76"/>
      <c r="BD49" s="77"/>
      <c r="BE49" s="38"/>
    </row>
    <row r="50" s="2" customFormat="1" ht="15.15" customHeight="1">
      <c r="A50" s="38"/>
      <c r="B50" s="39"/>
      <c r="C50" s="32" t="s">
        <v>31</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36</v>
      </c>
      <c r="AJ50" s="40"/>
      <c r="AK50" s="40"/>
      <c r="AL50" s="40"/>
      <c r="AM50" s="73" t="str">
        <f>IF(E20="","",E20)</f>
        <v>Věra Trnková</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55</v>
      </c>
      <c r="D52" s="87"/>
      <c r="E52" s="87"/>
      <c r="F52" s="87"/>
      <c r="G52" s="87"/>
      <c r="H52" s="88"/>
      <c r="I52" s="89" t="s">
        <v>56</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57</v>
      </c>
      <c r="AH52" s="87"/>
      <c r="AI52" s="87"/>
      <c r="AJ52" s="87"/>
      <c r="AK52" s="87"/>
      <c r="AL52" s="87"/>
      <c r="AM52" s="87"/>
      <c r="AN52" s="89" t="s">
        <v>58</v>
      </c>
      <c r="AO52" s="87"/>
      <c r="AP52" s="87"/>
      <c r="AQ52" s="91" t="s">
        <v>59</v>
      </c>
      <c r="AR52" s="44"/>
      <c r="AS52" s="92" t="s">
        <v>60</v>
      </c>
      <c r="AT52" s="93" t="s">
        <v>61</v>
      </c>
      <c r="AU52" s="93" t="s">
        <v>62</v>
      </c>
      <c r="AV52" s="93" t="s">
        <v>63</v>
      </c>
      <c r="AW52" s="93" t="s">
        <v>64</v>
      </c>
      <c r="AX52" s="93" t="s">
        <v>65</v>
      </c>
      <c r="AY52" s="93" t="s">
        <v>66</v>
      </c>
      <c r="AZ52" s="93" t="s">
        <v>67</v>
      </c>
      <c r="BA52" s="93" t="s">
        <v>68</v>
      </c>
      <c r="BB52" s="93" t="s">
        <v>69</v>
      </c>
      <c r="BC52" s="93" t="s">
        <v>70</v>
      </c>
      <c r="BD52" s="94" t="s">
        <v>71</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72</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ROUND(AG55+AG63,2)</f>
        <v>0</v>
      </c>
      <c r="AH54" s="101"/>
      <c r="AI54" s="101"/>
      <c r="AJ54" s="101"/>
      <c r="AK54" s="101"/>
      <c r="AL54" s="101"/>
      <c r="AM54" s="101"/>
      <c r="AN54" s="102">
        <f>SUM(AG54,AT54)</f>
        <v>0</v>
      </c>
      <c r="AO54" s="102"/>
      <c r="AP54" s="102"/>
      <c r="AQ54" s="103" t="s">
        <v>19</v>
      </c>
      <c r="AR54" s="104"/>
      <c r="AS54" s="105">
        <f>ROUND(AS55+AS63,2)</f>
        <v>0</v>
      </c>
      <c r="AT54" s="106">
        <f>ROUND(SUM(AV54:AW54),2)</f>
        <v>0</v>
      </c>
      <c r="AU54" s="107">
        <f>ROUND(AU55+AU63,5)</f>
        <v>0</v>
      </c>
      <c r="AV54" s="106">
        <f>ROUND(AZ54*L29,2)</f>
        <v>0</v>
      </c>
      <c r="AW54" s="106">
        <f>ROUND(BA54*L30,2)</f>
        <v>0</v>
      </c>
      <c r="AX54" s="106">
        <f>ROUND(BB54*L29,2)</f>
        <v>0</v>
      </c>
      <c r="AY54" s="106">
        <f>ROUND(BC54*L30,2)</f>
        <v>0</v>
      </c>
      <c r="AZ54" s="106">
        <f>ROUND(AZ55+AZ63,2)</f>
        <v>0</v>
      </c>
      <c r="BA54" s="106">
        <f>ROUND(BA55+BA63,2)</f>
        <v>0</v>
      </c>
      <c r="BB54" s="106">
        <f>ROUND(BB55+BB63,2)</f>
        <v>0</v>
      </c>
      <c r="BC54" s="106">
        <f>ROUND(BC55+BC63,2)</f>
        <v>0</v>
      </c>
      <c r="BD54" s="108">
        <f>ROUND(BD55+BD63,2)</f>
        <v>0</v>
      </c>
      <c r="BE54" s="6"/>
      <c r="BS54" s="109" t="s">
        <v>73</v>
      </c>
      <c r="BT54" s="109" t="s">
        <v>74</v>
      </c>
      <c r="BU54" s="110" t="s">
        <v>75</v>
      </c>
      <c r="BV54" s="109" t="s">
        <v>76</v>
      </c>
      <c r="BW54" s="109" t="s">
        <v>5</v>
      </c>
      <c r="BX54" s="109" t="s">
        <v>77</v>
      </c>
      <c r="CL54" s="109" t="s">
        <v>19</v>
      </c>
    </row>
    <row r="55" s="7" customFormat="1" ht="16.5" customHeight="1">
      <c r="A55" s="7"/>
      <c r="B55" s="111"/>
      <c r="C55" s="112"/>
      <c r="D55" s="113" t="s">
        <v>78</v>
      </c>
      <c r="E55" s="113"/>
      <c r="F55" s="113"/>
      <c r="G55" s="113"/>
      <c r="H55" s="113"/>
      <c r="I55" s="114"/>
      <c r="J55" s="113" t="s">
        <v>79</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ROUND(AG56+AG59+AG62,2)</f>
        <v>0</v>
      </c>
      <c r="AH55" s="114"/>
      <c r="AI55" s="114"/>
      <c r="AJ55" s="114"/>
      <c r="AK55" s="114"/>
      <c r="AL55" s="114"/>
      <c r="AM55" s="114"/>
      <c r="AN55" s="116">
        <f>SUM(AG55,AT55)</f>
        <v>0</v>
      </c>
      <c r="AO55" s="114"/>
      <c r="AP55" s="114"/>
      <c r="AQ55" s="117" t="s">
        <v>80</v>
      </c>
      <c r="AR55" s="118"/>
      <c r="AS55" s="119">
        <f>ROUND(AS56+AS59+AS62,2)</f>
        <v>0</v>
      </c>
      <c r="AT55" s="120">
        <f>ROUND(SUM(AV55:AW55),2)</f>
        <v>0</v>
      </c>
      <c r="AU55" s="121">
        <f>ROUND(AU56+AU59+AU62,5)</f>
        <v>0</v>
      </c>
      <c r="AV55" s="120">
        <f>ROUND(AZ55*L29,2)</f>
        <v>0</v>
      </c>
      <c r="AW55" s="120">
        <f>ROUND(BA55*L30,2)</f>
        <v>0</v>
      </c>
      <c r="AX55" s="120">
        <f>ROUND(BB55*L29,2)</f>
        <v>0</v>
      </c>
      <c r="AY55" s="120">
        <f>ROUND(BC55*L30,2)</f>
        <v>0</v>
      </c>
      <c r="AZ55" s="120">
        <f>ROUND(AZ56+AZ59+AZ62,2)</f>
        <v>0</v>
      </c>
      <c r="BA55" s="120">
        <f>ROUND(BA56+BA59+BA62,2)</f>
        <v>0</v>
      </c>
      <c r="BB55" s="120">
        <f>ROUND(BB56+BB59+BB62,2)</f>
        <v>0</v>
      </c>
      <c r="BC55" s="120">
        <f>ROUND(BC56+BC59+BC62,2)</f>
        <v>0</v>
      </c>
      <c r="BD55" s="122">
        <f>ROUND(BD56+BD59+BD62,2)</f>
        <v>0</v>
      </c>
      <c r="BE55" s="7"/>
      <c r="BS55" s="123" t="s">
        <v>73</v>
      </c>
      <c r="BT55" s="123" t="s">
        <v>81</v>
      </c>
      <c r="BU55" s="123" t="s">
        <v>75</v>
      </c>
      <c r="BV55" s="123" t="s">
        <v>76</v>
      </c>
      <c r="BW55" s="123" t="s">
        <v>82</v>
      </c>
      <c r="BX55" s="123" t="s">
        <v>5</v>
      </c>
      <c r="CL55" s="123" t="s">
        <v>19</v>
      </c>
      <c r="CM55" s="123" t="s">
        <v>83</v>
      </c>
    </row>
    <row r="56" s="4" customFormat="1" ht="16.5" customHeight="1">
      <c r="A56" s="4"/>
      <c r="B56" s="63"/>
      <c r="C56" s="124"/>
      <c r="D56" s="124"/>
      <c r="E56" s="125" t="s">
        <v>84</v>
      </c>
      <c r="F56" s="125"/>
      <c r="G56" s="125"/>
      <c r="H56" s="125"/>
      <c r="I56" s="125"/>
      <c r="J56" s="124"/>
      <c r="K56" s="125" t="s">
        <v>85</v>
      </c>
      <c r="L56" s="125"/>
      <c r="M56" s="125"/>
      <c r="N56" s="125"/>
      <c r="O56" s="125"/>
      <c r="P56" s="125"/>
      <c r="Q56" s="125"/>
      <c r="R56" s="125"/>
      <c r="S56" s="125"/>
      <c r="T56" s="125"/>
      <c r="U56" s="125"/>
      <c r="V56" s="125"/>
      <c r="W56" s="125"/>
      <c r="X56" s="125"/>
      <c r="Y56" s="125"/>
      <c r="Z56" s="125"/>
      <c r="AA56" s="125"/>
      <c r="AB56" s="125"/>
      <c r="AC56" s="125"/>
      <c r="AD56" s="125"/>
      <c r="AE56" s="125"/>
      <c r="AF56" s="125"/>
      <c r="AG56" s="126">
        <f>ROUND(SUM(AG57:AG58),2)</f>
        <v>0</v>
      </c>
      <c r="AH56" s="124"/>
      <c r="AI56" s="124"/>
      <c r="AJ56" s="124"/>
      <c r="AK56" s="124"/>
      <c r="AL56" s="124"/>
      <c r="AM56" s="124"/>
      <c r="AN56" s="127">
        <f>SUM(AG56,AT56)</f>
        <v>0</v>
      </c>
      <c r="AO56" s="124"/>
      <c r="AP56" s="124"/>
      <c r="AQ56" s="128" t="s">
        <v>86</v>
      </c>
      <c r="AR56" s="65"/>
      <c r="AS56" s="129">
        <f>ROUND(SUM(AS57:AS58),2)</f>
        <v>0</v>
      </c>
      <c r="AT56" s="130">
        <f>ROUND(SUM(AV56:AW56),2)</f>
        <v>0</v>
      </c>
      <c r="AU56" s="131">
        <f>ROUND(SUM(AU57:AU58),5)</f>
        <v>0</v>
      </c>
      <c r="AV56" s="130">
        <f>ROUND(AZ56*L29,2)</f>
        <v>0</v>
      </c>
      <c r="AW56" s="130">
        <f>ROUND(BA56*L30,2)</f>
        <v>0</v>
      </c>
      <c r="AX56" s="130">
        <f>ROUND(BB56*L29,2)</f>
        <v>0</v>
      </c>
      <c r="AY56" s="130">
        <f>ROUND(BC56*L30,2)</f>
        <v>0</v>
      </c>
      <c r="AZ56" s="130">
        <f>ROUND(SUM(AZ57:AZ58),2)</f>
        <v>0</v>
      </c>
      <c r="BA56" s="130">
        <f>ROUND(SUM(BA57:BA58),2)</f>
        <v>0</v>
      </c>
      <c r="BB56" s="130">
        <f>ROUND(SUM(BB57:BB58),2)</f>
        <v>0</v>
      </c>
      <c r="BC56" s="130">
        <f>ROUND(SUM(BC57:BC58),2)</f>
        <v>0</v>
      </c>
      <c r="BD56" s="132">
        <f>ROUND(SUM(BD57:BD58),2)</f>
        <v>0</v>
      </c>
      <c r="BE56" s="4"/>
      <c r="BS56" s="133" t="s">
        <v>73</v>
      </c>
      <c r="BT56" s="133" t="s">
        <v>83</v>
      </c>
      <c r="BU56" s="133" t="s">
        <v>75</v>
      </c>
      <c r="BV56" s="133" t="s">
        <v>76</v>
      </c>
      <c r="BW56" s="133" t="s">
        <v>87</v>
      </c>
      <c r="BX56" s="133" t="s">
        <v>82</v>
      </c>
      <c r="CL56" s="133" t="s">
        <v>19</v>
      </c>
    </row>
    <row r="57" s="4" customFormat="1" ht="16.5" customHeight="1">
      <c r="A57" s="134" t="s">
        <v>88</v>
      </c>
      <c r="B57" s="63"/>
      <c r="C57" s="124"/>
      <c r="D57" s="124"/>
      <c r="E57" s="124"/>
      <c r="F57" s="125" t="s">
        <v>81</v>
      </c>
      <c r="G57" s="125"/>
      <c r="H57" s="125"/>
      <c r="I57" s="125"/>
      <c r="J57" s="125"/>
      <c r="K57" s="124"/>
      <c r="L57" s="125" t="s">
        <v>89</v>
      </c>
      <c r="M57" s="125"/>
      <c r="N57" s="125"/>
      <c r="O57" s="125"/>
      <c r="P57" s="125"/>
      <c r="Q57" s="125"/>
      <c r="R57" s="125"/>
      <c r="S57" s="125"/>
      <c r="T57" s="125"/>
      <c r="U57" s="125"/>
      <c r="V57" s="125"/>
      <c r="W57" s="125"/>
      <c r="X57" s="125"/>
      <c r="Y57" s="125"/>
      <c r="Z57" s="125"/>
      <c r="AA57" s="125"/>
      <c r="AB57" s="125"/>
      <c r="AC57" s="125"/>
      <c r="AD57" s="125"/>
      <c r="AE57" s="125"/>
      <c r="AF57" s="125"/>
      <c r="AG57" s="127">
        <f>'1 - žst Boletice nad Labem'!J34</f>
        <v>0</v>
      </c>
      <c r="AH57" s="124"/>
      <c r="AI57" s="124"/>
      <c r="AJ57" s="124"/>
      <c r="AK57" s="124"/>
      <c r="AL57" s="124"/>
      <c r="AM57" s="124"/>
      <c r="AN57" s="127">
        <f>SUM(AG57,AT57)</f>
        <v>0</v>
      </c>
      <c r="AO57" s="124"/>
      <c r="AP57" s="124"/>
      <c r="AQ57" s="128" t="s">
        <v>86</v>
      </c>
      <c r="AR57" s="65"/>
      <c r="AS57" s="129">
        <v>0</v>
      </c>
      <c r="AT57" s="130">
        <f>ROUND(SUM(AV57:AW57),2)</f>
        <v>0</v>
      </c>
      <c r="AU57" s="131">
        <f>'1 - žst Boletice nad Labem'!P93</f>
        <v>0</v>
      </c>
      <c r="AV57" s="130">
        <f>'1 - žst Boletice nad Labem'!J37</f>
        <v>0</v>
      </c>
      <c r="AW57" s="130">
        <f>'1 - žst Boletice nad Labem'!J38</f>
        <v>0</v>
      </c>
      <c r="AX57" s="130">
        <f>'1 - žst Boletice nad Labem'!J39</f>
        <v>0</v>
      </c>
      <c r="AY57" s="130">
        <f>'1 - žst Boletice nad Labem'!J40</f>
        <v>0</v>
      </c>
      <c r="AZ57" s="130">
        <f>'1 - žst Boletice nad Labem'!F37</f>
        <v>0</v>
      </c>
      <c r="BA57" s="130">
        <f>'1 - žst Boletice nad Labem'!F38</f>
        <v>0</v>
      </c>
      <c r="BB57" s="130">
        <f>'1 - žst Boletice nad Labem'!F39</f>
        <v>0</v>
      </c>
      <c r="BC57" s="130">
        <f>'1 - žst Boletice nad Labem'!F40</f>
        <v>0</v>
      </c>
      <c r="BD57" s="132">
        <f>'1 - žst Boletice nad Labem'!F41</f>
        <v>0</v>
      </c>
      <c r="BE57" s="4"/>
      <c r="BT57" s="133" t="s">
        <v>90</v>
      </c>
      <c r="BV57" s="133" t="s">
        <v>76</v>
      </c>
      <c r="BW57" s="133" t="s">
        <v>91</v>
      </c>
      <c r="BX57" s="133" t="s">
        <v>87</v>
      </c>
      <c r="CL57" s="133" t="s">
        <v>19</v>
      </c>
    </row>
    <row r="58" s="4" customFormat="1" ht="23.25" customHeight="1">
      <c r="A58" s="134" t="s">
        <v>88</v>
      </c>
      <c r="B58" s="63"/>
      <c r="C58" s="124"/>
      <c r="D58" s="124"/>
      <c r="E58" s="124"/>
      <c r="F58" s="125" t="s">
        <v>83</v>
      </c>
      <c r="G58" s="125"/>
      <c r="H58" s="125"/>
      <c r="I58" s="125"/>
      <c r="J58" s="125"/>
      <c r="K58" s="124"/>
      <c r="L58" s="125" t="s">
        <v>92</v>
      </c>
      <c r="M58" s="125"/>
      <c r="N58" s="125"/>
      <c r="O58" s="125"/>
      <c r="P58" s="125"/>
      <c r="Q58" s="125"/>
      <c r="R58" s="125"/>
      <c r="S58" s="125"/>
      <c r="T58" s="125"/>
      <c r="U58" s="125"/>
      <c r="V58" s="125"/>
      <c r="W58" s="125"/>
      <c r="X58" s="125"/>
      <c r="Y58" s="125"/>
      <c r="Z58" s="125"/>
      <c r="AA58" s="125"/>
      <c r="AB58" s="125"/>
      <c r="AC58" s="125"/>
      <c r="AD58" s="125"/>
      <c r="AE58" s="125"/>
      <c r="AF58" s="125"/>
      <c r="AG58" s="127">
        <f>'2 - Materiál k SO 01 dodá...'!J34</f>
        <v>0</v>
      </c>
      <c r="AH58" s="124"/>
      <c r="AI58" s="124"/>
      <c r="AJ58" s="124"/>
      <c r="AK58" s="124"/>
      <c r="AL58" s="124"/>
      <c r="AM58" s="124"/>
      <c r="AN58" s="127">
        <f>SUM(AG58,AT58)</f>
        <v>0</v>
      </c>
      <c r="AO58" s="124"/>
      <c r="AP58" s="124"/>
      <c r="AQ58" s="128" t="s">
        <v>86</v>
      </c>
      <c r="AR58" s="65"/>
      <c r="AS58" s="129">
        <v>0</v>
      </c>
      <c r="AT58" s="130">
        <f>ROUND(SUM(AV58:AW58),2)</f>
        <v>0</v>
      </c>
      <c r="AU58" s="131">
        <f>'2 - Materiál k SO 01 dodá...'!P91</f>
        <v>0</v>
      </c>
      <c r="AV58" s="130">
        <f>'2 - Materiál k SO 01 dodá...'!J37</f>
        <v>0</v>
      </c>
      <c r="AW58" s="130">
        <f>'2 - Materiál k SO 01 dodá...'!J38</f>
        <v>0</v>
      </c>
      <c r="AX58" s="130">
        <f>'2 - Materiál k SO 01 dodá...'!J39</f>
        <v>0</v>
      </c>
      <c r="AY58" s="130">
        <f>'2 - Materiál k SO 01 dodá...'!J40</f>
        <v>0</v>
      </c>
      <c r="AZ58" s="130">
        <f>'2 - Materiál k SO 01 dodá...'!F37</f>
        <v>0</v>
      </c>
      <c r="BA58" s="130">
        <f>'2 - Materiál k SO 01 dodá...'!F38</f>
        <v>0</v>
      </c>
      <c r="BB58" s="130">
        <f>'2 - Materiál k SO 01 dodá...'!F39</f>
        <v>0</v>
      </c>
      <c r="BC58" s="130">
        <f>'2 - Materiál k SO 01 dodá...'!F40</f>
        <v>0</v>
      </c>
      <c r="BD58" s="132">
        <f>'2 - Materiál k SO 01 dodá...'!F41</f>
        <v>0</v>
      </c>
      <c r="BE58" s="4"/>
      <c r="BT58" s="133" t="s">
        <v>90</v>
      </c>
      <c r="BV58" s="133" t="s">
        <v>76</v>
      </c>
      <c r="BW58" s="133" t="s">
        <v>93</v>
      </c>
      <c r="BX58" s="133" t="s">
        <v>87</v>
      </c>
      <c r="CL58" s="133" t="s">
        <v>19</v>
      </c>
    </row>
    <row r="59" s="4" customFormat="1" ht="16.5" customHeight="1">
      <c r="A59" s="4"/>
      <c r="B59" s="63"/>
      <c r="C59" s="124"/>
      <c r="D59" s="124"/>
      <c r="E59" s="125" t="s">
        <v>94</v>
      </c>
      <c r="F59" s="125"/>
      <c r="G59" s="125"/>
      <c r="H59" s="125"/>
      <c r="I59" s="125"/>
      <c r="J59" s="124"/>
      <c r="K59" s="125" t="s">
        <v>95</v>
      </c>
      <c r="L59" s="125"/>
      <c r="M59" s="125"/>
      <c r="N59" s="125"/>
      <c r="O59" s="125"/>
      <c r="P59" s="125"/>
      <c r="Q59" s="125"/>
      <c r="R59" s="125"/>
      <c r="S59" s="125"/>
      <c r="T59" s="125"/>
      <c r="U59" s="125"/>
      <c r="V59" s="125"/>
      <c r="W59" s="125"/>
      <c r="X59" s="125"/>
      <c r="Y59" s="125"/>
      <c r="Z59" s="125"/>
      <c r="AA59" s="125"/>
      <c r="AB59" s="125"/>
      <c r="AC59" s="125"/>
      <c r="AD59" s="125"/>
      <c r="AE59" s="125"/>
      <c r="AF59" s="125"/>
      <c r="AG59" s="126">
        <f>ROUND(SUM(AG60:AG61),2)</f>
        <v>0</v>
      </c>
      <c r="AH59" s="124"/>
      <c r="AI59" s="124"/>
      <c r="AJ59" s="124"/>
      <c r="AK59" s="124"/>
      <c r="AL59" s="124"/>
      <c r="AM59" s="124"/>
      <c r="AN59" s="127">
        <f>SUM(AG59,AT59)</f>
        <v>0</v>
      </c>
      <c r="AO59" s="124"/>
      <c r="AP59" s="124"/>
      <c r="AQ59" s="128" t="s">
        <v>86</v>
      </c>
      <c r="AR59" s="65"/>
      <c r="AS59" s="129">
        <f>ROUND(SUM(AS60:AS61),2)</f>
        <v>0</v>
      </c>
      <c r="AT59" s="130">
        <f>ROUND(SUM(AV59:AW59),2)</f>
        <v>0</v>
      </c>
      <c r="AU59" s="131">
        <f>ROUND(SUM(AU60:AU61),5)</f>
        <v>0</v>
      </c>
      <c r="AV59" s="130">
        <f>ROUND(AZ59*L29,2)</f>
        <v>0</v>
      </c>
      <c r="AW59" s="130">
        <f>ROUND(BA59*L30,2)</f>
        <v>0</v>
      </c>
      <c r="AX59" s="130">
        <f>ROUND(BB59*L29,2)</f>
        <v>0</v>
      </c>
      <c r="AY59" s="130">
        <f>ROUND(BC59*L30,2)</f>
        <v>0</v>
      </c>
      <c r="AZ59" s="130">
        <f>ROUND(SUM(AZ60:AZ61),2)</f>
        <v>0</v>
      </c>
      <c r="BA59" s="130">
        <f>ROUND(SUM(BA60:BA61),2)</f>
        <v>0</v>
      </c>
      <c r="BB59" s="130">
        <f>ROUND(SUM(BB60:BB61),2)</f>
        <v>0</v>
      </c>
      <c r="BC59" s="130">
        <f>ROUND(SUM(BC60:BC61),2)</f>
        <v>0</v>
      </c>
      <c r="BD59" s="132">
        <f>ROUND(SUM(BD60:BD61),2)</f>
        <v>0</v>
      </c>
      <c r="BE59" s="4"/>
      <c r="BS59" s="133" t="s">
        <v>73</v>
      </c>
      <c r="BT59" s="133" t="s">
        <v>83</v>
      </c>
      <c r="BU59" s="133" t="s">
        <v>75</v>
      </c>
      <c r="BV59" s="133" t="s">
        <v>76</v>
      </c>
      <c r="BW59" s="133" t="s">
        <v>96</v>
      </c>
      <c r="BX59" s="133" t="s">
        <v>82</v>
      </c>
      <c r="CL59" s="133" t="s">
        <v>19</v>
      </c>
    </row>
    <row r="60" s="4" customFormat="1" ht="16.5" customHeight="1">
      <c r="A60" s="134" t="s">
        <v>88</v>
      </c>
      <c r="B60" s="63"/>
      <c r="C60" s="124"/>
      <c r="D60" s="124"/>
      <c r="E60" s="124"/>
      <c r="F60" s="125" t="s">
        <v>81</v>
      </c>
      <c r="G60" s="125"/>
      <c r="H60" s="125"/>
      <c r="I60" s="125"/>
      <c r="J60" s="125"/>
      <c r="K60" s="124"/>
      <c r="L60" s="125" t="s">
        <v>97</v>
      </c>
      <c r="M60" s="125"/>
      <c r="N60" s="125"/>
      <c r="O60" s="125"/>
      <c r="P60" s="125"/>
      <c r="Q60" s="125"/>
      <c r="R60" s="125"/>
      <c r="S60" s="125"/>
      <c r="T60" s="125"/>
      <c r="U60" s="125"/>
      <c r="V60" s="125"/>
      <c r="W60" s="125"/>
      <c r="X60" s="125"/>
      <c r="Y60" s="125"/>
      <c r="Z60" s="125"/>
      <c r="AA60" s="125"/>
      <c r="AB60" s="125"/>
      <c r="AC60" s="125"/>
      <c r="AD60" s="125"/>
      <c r="AE60" s="125"/>
      <c r="AF60" s="125"/>
      <c r="AG60" s="127">
        <f>'1 - žst Děčín východ'!J34</f>
        <v>0</v>
      </c>
      <c r="AH60" s="124"/>
      <c r="AI60" s="124"/>
      <c r="AJ60" s="124"/>
      <c r="AK60" s="124"/>
      <c r="AL60" s="124"/>
      <c r="AM60" s="124"/>
      <c r="AN60" s="127">
        <f>SUM(AG60,AT60)</f>
        <v>0</v>
      </c>
      <c r="AO60" s="124"/>
      <c r="AP60" s="124"/>
      <c r="AQ60" s="128" t="s">
        <v>86</v>
      </c>
      <c r="AR60" s="65"/>
      <c r="AS60" s="129">
        <v>0</v>
      </c>
      <c r="AT60" s="130">
        <f>ROUND(SUM(AV60:AW60),2)</f>
        <v>0</v>
      </c>
      <c r="AU60" s="131">
        <f>'1 - žst Děčín východ'!P93</f>
        <v>0</v>
      </c>
      <c r="AV60" s="130">
        <f>'1 - žst Děčín východ'!J37</f>
        <v>0</v>
      </c>
      <c r="AW60" s="130">
        <f>'1 - žst Děčín východ'!J38</f>
        <v>0</v>
      </c>
      <c r="AX60" s="130">
        <f>'1 - žst Děčín východ'!J39</f>
        <v>0</v>
      </c>
      <c r="AY60" s="130">
        <f>'1 - žst Děčín východ'!J40</f>
        <v>0</v>
      </c>
      <c r="AZ60" s="130">
        <f>'1 - žst Děčín východ'!F37</f>
        <v>0</v>
      </c>
      <c r="BA60" s="130">
        <f>'1 - žst Děčín východ'!F38</f>
        <v>0</v>
      </c>
      <c r="BB60" s="130">
        <f>'1 - žst Děčín východ'!F39</f>
        <v>0</v>
      </c>
      <c r="BC60" s="130">
        <f>'1 - žst Děčín východ'!F40</f>
        <v>0</v>
      </c>
      <c r="BD60" s="132">
        <f>'1 - žst Děčín východ'!F41</f>
        <v>0</v>
      </c>
      <c r="BE60" s="4"/>
      <c r="BT60" s="133" t="s">
        <v>90</v>
      </c>
      <c r="BV60" s="133" t="s">
        <v>76</v>
      </c>
      <c r="BW60" s="133" t="s">
        <v>98</v>
      </c>
      <c r="BX60" s="133" t="s">
        <v>96</v>
      </c>
      <c r="CL60" s="133" t="s">
        <v>19</v>
      </c>
    </row>
    <row r="61" s="4" customFormat="1" ht="23.25" customHeight="1">
      <c r="A61" s="134" t="s">
        <v>88</v>
      </c>
      <c r="B61" s="63"/>
      <c r="C61" s="124"/>
      <c r="D61" s="124"/>
      <c r="E61" s="124"/>
      <c r="F61" s="125" t="s">
        <v>83</v>
      </c>
      <c r="G61" s="125"/>
      <c r="H61" s="125"/>
      <c r="I61" s="125"/>
      <c r="J61" s="125"/>
      <c r="K61" s="124"/>
      <c r="L61" s="125" t="s">
        <v>99</v>
      </c>
      <c r="M61" s="125"/>
      <c r="N61" s="125"/>
      <c r="O61" s="125"/>
      <c r="P61" s="125"/>
      <c r="Q61" s="125"/>
      <c r="R61" s="125"/>
      <c r="S61" s="125"/>
      <c r="T61" s="125"/>
      <c r="U61" s="125"/>
      <c r="V61" s="125"/>
      <c r="W61" s="125"/>
      <c r="X61" s="125"/>
      <c r="Y61" s="125"/>
      <c r="Z61" s="125"/>
      <c r="AA61" s="125"/>
      <c r="AB61" s="125"/>
      <c r="AC61" s="125"/>
      <c r="AD61" s="125"/>
      <c r="AE61" s="125"/>
      <c r="AF61" s="125"/>
      <c r="AG61" s="127">
        <f>'2 - Materiál k SO 02 dodá...'!J34</f>
        <v>0</v>
      </c>
      <c r="AH61" s="124"/>
      <c r="AI61" s="124"/>
      <c r="AJ61" s="124"/>
      <c r="AK61" s="124"/>
      <c r="AL61" s="124"/>
      <c r="AM61" s="124"/>
      <c r="AN61" s="127">
        <f>SUM(AG61,AT61)</f>
        <v>0</v>
      </c>
      <c r="AO61" s="124"/>
      <c r="AP61" s="124"/>
      <c r="AQ61" s="128" t="s">
        <v>86</v>
      </c>
      <c r="AR61" s="65"/>
      <c r="AS61" s="129">
        <v>0</v>
      </c>
      <c r="AT61" s="130">
        <f>ROUND(SUM(AV61:AW61),2)</f>
        <v>0</v>
      </c>
      <c r="AU61" s="131">
        <f>'2 - Materiál k SO 02 dodá...'!P91</f>
        <v>0</v>
      </c>
      <c r="AV61" s="130">
        <f>'2 - Materiál k SO 02 dodá...'!J37</f>
        <v>0</v>
      </c>
      <c r="AW61" s="130">
        <f>'2 - Materiál k SO 02 dodá...'!J38</f>
        <v>0</v>
      </c>
      <c r="AX61" s="130">
        <f>'2 - Materiál k SO 02 dodá...'!J39</f>
        <v>0</v>
      </c>
      <c r="AY61" s="130">
        <f>'2 - Materiál k SO 02 dodá...'!J40</f>
        <v>0</v>
      </c>
      <c r="AZ61" s="130">
        <f>'2 - Materiál k SO 02 dodá...'!F37</f>
        <v>0</v>
      </c>
      <c r="BA61" s="130">
        <f>'2 - Materiál k SO 02 dodá...'!F38</f>
        <v>0</v>
      </c>
      <c r="BB61" s="130">
        <f>'2 - Materiál k SO 02 dodá...'!F39</f>
        <v>0</v>
      </c>
      <c r="BC61" s="130">
        <f>'2 - Materiál k SO 02 dodá...'!F40</f>
        <v>0</v>
      </c>
      <c r="BD61" s="132">
        <f>'2 - Materiál k SO 02 dodá...'!F41</f>
        <v>0</v>
      </c>
      <c r="BE61" s="4"/>
      <c r="BT61" s="133" t="s">
        <v>90</v>
      </c>
      <c r="BV61" s="133" t="s">
        <v>76</v>
      </c>
      <c r="BW61" s="133" t="s">
        <v>100</v>
      </c>
      <c r="BX61" s="133" t="s">
        <v>96</v>
      </c>
      <c r="CL61" s="133" t="s">
        <v>19</v>
      </c>
    </row>
    <row r="62" s="4" customFormat="1" ht="16.5" customHeight="1">
      <c r="A62" s="134" t="s">
        <v>88</v>
      </c>
      <c r="B62" s="63"/>
      <c r="C62" s="124"/>
      <c r="D62" s="124"/>
      <c r="E62" s="125" t="s">
        <v>101</v>
      </c>
      <c r="F62" s="125"/>
      <c r="G62" s="125"/>
      <c r="H62" s="125"/>
      <c r="I62" s="125"/>
      <c r="J62" s="124"/>
      <c r="K62" s="125" t="s">
        <v>102</v>
      </c>
      <c r="L62" s="125"/>
      <c r="M62" s="125"/>
      <c r="N62" s="125"/>
      <c r="O62" s="125"/>
      <c r="P62" s="125"/>
      <c r="Q62" s="125"/>
      <c r="R62" s="125"/>
      <c r="S62" s="125"/>
      <c r="T62" s="125"/>
      <c r="U62" s="125"/>
      <c r="V62" s="125"/>
      <c r="W62" s="125"/>
      <c r="X62" s="125"/>
      <c r="Y62" s="125"/>
      <c r="Z62" s="125"/>
      <c r="AA62" s="125"/>
      <c r="AB62" s="125"/>
      <c r="AC62" s="125"/>
      <c r="AD62" s="125"/>
      <c r="AE62" s="125"/>
      <c r="AF62" s="125"/>
      <c r="AG62" s="127">
        <f>'03 - VRN'!J32</f>
        <v>0</v>
      </c>
      <c r="AH62" s="124"/>
      <c r="AI62" s="124"/>
      <c r="AJ62" s="124"/>
      <c r="AK62" s="124"/>
      <c r="AL62" s="124"/>
      <c r="AM62" s="124"/>
      <c r="AN62" s="127">
        <f>SUM(AG62,AT62)</f>
        <v>0</v>
      </c>
      <c r="AO62" s="124"/>
      <c r="AP62" s="124"/>
      <c r="AQ62" s="128" t="s">
        <v>86</v>
      </c>
      <c r="AR62" s="65"/>
      <c r="AS62" s="129">
        <v>0</v>
      </c>
      <c r="AT62" s="130">
        <f>ROUND(SUM(AV62:AW62),2)</f>
        <v>0</v>
      </c>
      <c r="AU62" s="131">
        <f>'03 - VRN'!P85</f>
        <v>0</v>
      </c>
      <c r="AV62" s="130">
        <f>'03 - VRN'!J35</f>
        <v>0</v>
      </c>
      <c r="AW62" s="130">
        <f>'03 - VRN'!J36</f>
        <v>0</v>
      </c>
      <c r="AX62" s="130">
        <f>'03 - VRN'!J37</f>
        <v>0</v>
      </c>
      <c r="AY62" s="130">
        <f>'03 - VRN'!J38</f>
        <v>0</v>
      </c>
      <c r="AZ62" s="130">
        <f>'03 - VRN'!F35</f>
        <v>0</v>
      </c>
      <c r="BA62" s="130">
        <f>'03 - VRN'!F36</f>
        <v>0</v>
      </c>
      <c r="BB62" s="130">
        <f>'03 - VRN'!F37</f>
        <v>0</v>
      </c>
      <c r="BC62" s="130">
        <f>'03 - VRN'!F38</f>
        <v>0</v>
      </c>
      <c r="BD62" s="132">
        <f>'03 - VRN'!F39</f>
        <v>0</v>
      </c>
      <c r="BE62" s="4"/>
      <c r="BT62" s="133" t="s">
        <v>83</v>
      </c>
      <c r="BV62" s="133" t="s">
        <v>76</v>
      </c>
      <c r="BW62" s="133" t="s">
        <v>103</v>
      </c>
      <c r="BX62" s="133" t="s">
        <v>82</v>
      </c>
      <c r="CL62" s="133" t="s">
        <v>19</v>
      </c>
    </row>
    <row r="63" s="7" customFormat="1" ht="16.5" customHeight="1">
      <c r="A63" s="7"/>
      <c r="B63" s="111"/>
      <c r="C63" s="112"/>
      <c r="D63" s="113" t="s">
        <v>104</v>
      </c>
      <c r="E63" s="113"/>
      <c r="F63" s="113"/>
      <c r="G63" s="113"/>
      <c r="H63" s="113"/>
      <c r="I63" s="114"/>
      <c r="J63" s="113" t="s">
        <v>105</v>
      </c>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5">
        <f>ROUND(AG64,2)</f>
        <v>0</v>
      </c>
      <c r="AH63" s="114"/>
      <c r="AI63" s="114"/>
      <c r="AJ63" s="114"/>
      <c r="AK63" s="114"/>
      <c r="AL63" s="114"/>
      <c r="AM63" s="114"/>
      <c r="AN63" s="116">
        <f>SUM(AG63,AT63)</f>
        <v>0</v>
      </c>
      <c r="AO63" s="114"/>
      <c r="AP63" s="114"/>
      <c r="AQ63" s="117" t="s">
        <v>80</v>
      </c>
      <c r="AR63" s="118"/>
      <c r="AS63" s="119">
        <f>ROUND(AS64,2)</f>
        <v>0</v>
      </c>
      <c r="AT63" s="120">
        <f>ROUND(SUM(AV63:AW63),2)</f>
        <v>0</v>
      </c>
      <c r="AU63" s="121">
        <f>ROUND(AU64,5)</f>
        <v>0</v>
      </c>
      <c r="AV63" s="120">
        <f>ROUND(AZ63*L29,2)</f>
        <v>0</v>
      </c>
      <c r="AW63" s="120">
        <f>ROUND(BA63*L30,2)</f>
        <v>0</v>
      </c>
      <c r="AX63" s="120">
        <f>ROUND(BB63*L29,2)</f>
        <v>0</v>
      </c>
      <c r="AY63" s="120">
        <f>ROUND(BC63*L30,2)</f>
        <v>0</v>
      </c>
      <c r="AZ63" s="120">
        <f>ROUND(AZ64,2)</f>
        <v>0</v>
      </c>
      <c r="BA63" s="120">
        <f>ROUND(BA64,2)</f>
        <v>0</v>
      </c>
      <c r="BB63" s="120">
        <f>ROUND(BB64,2)</f>
        <v>0</v>
      </c>
      <c r="BC63" s="120">
        <f>ROUND(BC64,2)</f>
        <v>0</v>
      </c>
      <c r="BD63" s="122">
        <f>ROUND(BD64,2)</f>
        <v>0</v>
      </c>
      <c r="BE63" s="7"/>
      <c r="BS63" s="123" t="s">
        <v>73</v>
      </c>
      <c r="BT63" s="123" t="s">
        <v>81</v>
      </c>
      <c r="BU63" s="123" t="s">
        <v>75</v>
      </c>
      <c r="BV63" s="123" t="s">
        <v>76</v>
      </c>
      <c r="BW63" s="123" t="s">
        <v>106</v>
      </c>
      <c r="BX63" s="123" t="s">
        <v>5</v>
      </c>
      <c r="CL63" s="123" t="s">
        <v>19</v>
      </c>
      <c r="CM63" s="123" t="s">
        <v>83</v>
      </c>
    </row>
    <row r="64" s="4" customFormat="1" ht="16.5" customHeight="1">
      <c r="A64" s="4"/>
      <c r="B64" s="63"/>
      <c r="C64" s="124"/>
      <c r="D64" s="124"/>
      <c r="E64" s="125" t="s">
        <v>107</v>
      </c>
      <c r="F64" s="125"/>
      <c r="G64" s="125"/>
      <c r="H64" s="125"/>
      <c r="I64" s="125"/>
      <c r="J64" s="124"/>
      <c r="K64" s="125" t="s">
        <v>108</v>
      </c>
      <c r="L64" s="125"/>
      <c r="M64" s="125"/>
      <c r="N64" s="125"/>
      <c r="O64" s="125"/>
      <c r="P64" s="125"/>
      <c r="Q64" s="125"/>
      <c r="R64" s="125"/>
      <c r="S64" s="125"/>
      <c r="T64" s="125"/>
      <c r="U64" s="125"/>
      <c r="V64" s="125"/>
      <c r="W64" s="125"/>
      <c r="X64" s="125"/>
      <c r="Y64" s="125"/>
      <c r="Z64" s="125"/>
      <c r="AA64" s="125"/>
      <c r="AB64" s="125"/>
      <c r="AC64" s="125"/>
      <c r="AD64" s="125"/>
      <c r="AE64" s="125"/>
      <c r="AF64" s="125"/>
      <c r="AG64" s="126">
        <f>ROUND(AG65+AG68,2)</f>
        <v>0</v>
      </c>
      <c r="AH64" s="124"/>
      <c r="AI64" s="124"/>
      <c r="AJ64" s="124"/>
      <c r="AK64" s="124"/>
      <c r="AL64" s="124"/>
      <c r="AM64" s="124"/>
      <c r="AN64" s="127">
        <f>SUM(AG64,AT64)</f>
        <v>0</v>
      </c>
      <c r="AO64" s="124"/>
      <c r="AP64" s="124"/>
      <c r="AQ64" s="128" t="s">
        <v>86</v>
      </c>
      <c r="AR64" s="65"/>
      <c r="AS64" s="129">
        <f>ROUND(AS65+AS68,2)</f>
        <v>0</v>
      </c>
      <c r="AT64" s="130">
        <f>ROUND(SUM(AV64:AW64),2)</f>
        <v>0</v>
      </c>
      <c r="AU64" s="131">
        <f>ROUND(AU65+AU68,5)</f>
        <v>0</v>
      </c>
      <c r="AV64" s="130">
        <f>ROUND(AZ64*L29,2)</f>
        <v>0</v>
      </c>
      <c r="AW64" s="130">
        <f>ROUND(BA64*L30,2)</f>
        <v>0</v>
      </c>
      <c r="AX64" s="130">
        <f>ROUND(BB64*L29,2)</f>
        <v>0</v>
      </c>
      <c r="AY64" s="130">
        <f>ROUND(BC64*L30,2)</f>
        <v>0</v>
      </c>
      <c r="AZ64" s="130">
        <f>ROUND(AZ65+AZ68,2)</f>
        <v>0</v>
      </c>
      <c r="BA64" s="130">
        <f>ROUND(BA65+BA68,2)</f>
        <v>0</v>
      </c>
      <c r="BB64" s="130">
        <f>ROUND(BB65+BB68,2)</f>
        <v>0</v>
      </c>
      <c r="BC64" s="130">
        <f>ROUND(BC65+BC68,2)</f>
        <v>0</v>
      </c>
      <c r="BD64" s="132">
        <f>ROUND(BD65+BD68,2)</f>
        <v>0</v>
      </c>
      <c r="BE64" s="4"/>
      <c r="BS64" s="133" t="s">
        <v>73</v>
      </c>
      <c r="BT64" s="133" t="s">
        <v>83</v>
      </c>
      <c r="BU64" s="133" t="s">
        <v>75</v>
      </c>
      <c r="BV64" s="133" t="s">
        <v>76</v>
      </c>
      <c r="BW64" s="133" t="s">
        <v>109</v>
      </c>
      <c r="BX64" s="133" t="s">
        <v>106</v>
      </c>
      <c r="CL64" s="133" t="s">
        <v>19</v>
      </c>
    </row>
    <row r="65" s="4" customFormat="1" ht="16.5" customHeight="1">
      <c r="A65" s="4"/>
      <c r="B65" s="63"/>
      <c r="C65" s="124"/>
      <c r="D65" s="124"/>
      <c r="E65" s="124"/>
      <c r="F65" s="125" t="s">
        <v>110</v>
      </c>
      <c r="G65" s="125"/>
      <c r="H65" s="125"/>
      <c r="I65" s="125"/>
      <c r="J65" s="125"/>
      <c r="K65" s="124"/>
      <c r="L65" s="125" t="s">
        <v>111</v>
      </c>
      <c r="M65" s="125"/>
      <c r="N65" s="125"/>
      <c r="O65" s="125"/>
      <c r="P65" s="125"/>
      <c r="Q65" s="125"/>
      <c r="R65" s="125"/>
      <c r="S65" s="125"/>
      <c r="T65" s="125"/>
      <c r="U65" s="125"/>
      <c r="V65" s="125"/>
      <c r="W65" s="125"/>
      <c r="X65" s="125"/>
      <c r="Y65" s="125"/>
      <c r="Z65" s="125"/>
      <c r="AA65" s="125"/>
      <c r="AB65" s="125"/>
      <c r="AC65" s="125"/>
      <c r="AD65" s="125"/>
      <c r="AE65" s="125"/>
      <c r="AF65" s="125"/>
      <c r="AG65" s="126">
        <f>ROUND(SUM(AG66:AG67),2)</f>
        <v>0</v>
      </c>
      <c r="AH65" s="124"/>
      <c r="AI65" s="124"/>
      <c r="AJ65" s="124"/>
      <c r="AK65" s="124"/>
      <c r="AL65" s="124"/>
      <c r="AM65" s="124"/>
      <c r="AN65" s="127">
        <f>SUM(AG65,AT65)</f>
        <v>0</v>
      </c>
      <c r="AO65" s="124"/>
      <c r="AP65" s="124"/>
      <c r="AQ65" s="128" t="s">
        <v>86</v>
      </c>
      <c r="AR65" s="65"/>
      <c r="AS65" s="129">
        <f>ROUND(SUM(AS66:AS67),2)</f>
        <v>0</v>
      </c>
      <c r="AT65" s="130">
        <f>ROUND(SUM(AV65:AW65),2)</f>
        <v>0</v>
      </c>
      <c r="AU65" s="131">
        <f>ROUND(SUM(AU66:AU67),5)</f>
        <v>0</v>
      </c>
      <c r="AV65" s="130">
        <f>ROUND(AZ65*L29,2)</f>
        <v>0</v>
      </c>
      <c r="AW65" s="130">
        <f>ROUND(BA65*L30,2)</f>
        <v>0</v>
      </c>
      <c r="AX65" s="130">
        <f>ROUND(BB65*L29,2)</f>
        <v>0</v>
      </c>
      <c r="AY65" s="130">
        <f>ROUND(BC65*L30,2)</f>
        <v>0</v>
      </c>
      <c r="AZ65" s="130">
        <f>ROUND(SUM(AZ66:AZ67),2)</f>
        <v>0</v>
      </c>
      <c r="BA65" s="130">
        <f>ROUND(SUM(BA66:BA67),2)</f>
        <v>0</v>
      </c>
      <c r="BB65" s="130">
        <f>ROUND(SUM(BB66:BB67),2)</f>
        <v>0</v>
      </c>
      <c r="BC65" s="130">
        <f>ROUND(SUM(BC66:BC67),2)</f>
        <v>0</v>
      </c>
      <c r="BD65" s="132">
        <f>ROUND(SUM(BD66:BD67),2)</f>
        <v>0</v>
      </c>
      <c r="BE65" s="4"/>
      <c r="BS65" s="133" t="s">
        <v>73</v>
      </c>
      <c r="BT65" s="133" t="s">
        <v>90</v>
      </c>
      <c r="BU65" s="133" t="s">
        <v>75</v>
      </c>
      <c r="BV65" s="133" t="s">
        <v>76</v>
      </c>
      <c r="BW65" s="133" t="s">
        <v>112</v>
      </c>
      <c r="BX65" s="133" t="s">
        <v>109</v>
      </c>
      <c r="CL65" s="133" t="s">
        <v>19</v>
      </c>
    </row>
    <row r="66" s="4" customFormat="1" ht="16.5" customHeight="1">
      <c r="A66" s="134" t="s">
        <v>88</v>
      </c>
      <c r="B66" s="63"/>
      <c r="C66" s="124"/>
      <c r="D66" s="124"/>
      <c r="E66" s="124"/>
      <c r="F66" s="124"/>
      <c r="G66" s="125" t="s">
        <v>110</v>
      </c>
      <c r="H66" s="125"/>
      <c r="I66" s="125"/>
      <c r="J66" s="125"/>
      <c r="K66" s="125"/>
      <c r="L66" s="124"/>
      <c r="M66" s="125" t="s">
        <v>113</v>
      </c>
      <c r="N66" s="125"/>
      <c r="O66" s="125"/>
      <c r="P66" s="125"/>
      <c r="Q66" s="125"/>
      <c r="R66" s="125"/>
      <c r="S66" s="125"/>
      <c r="T66" s="125"/>
      <c r="U66" s="125"/>
      <c r="V66" s="125"/>
      <c r="W66" s="125"/>
      <c r="X66" s="125"/>
      <c r="Y66" s="125"/>
      <c r="Z66" s="125"/>
      <c r="AA66" s="125"/>
      <c r="AB66" s="125"/>
      <c r="AC66" s="125"/>
      <c r="AD66" s="125"/>
      <c r="AE66" s="125"/>
      <c r="AF66" s="125"/>
      <c r="AG66" s="127">
        <f>'001 - km 453,770 - propustek'!J34</f>
        <v>0</v>
      </c>
      <c r="AH66" s="124"/>
      <c r="AI66" s="124"/>
      <c r="AJ66" s="124"/>
      <c r="AK66" s="124"/>
      <c r="AL66" s="124"/>
      <c r="AM66" s="124"/>
      <c r="AN66" s="127">
        <f>SUM(AG66,AT66)</f>
        <v>0</v>
      </c>
      <c r="AO66" s="124"/>
      <c r="AP66" s="124"/>
      <c r="AQ66" s="128" t="s">
        <v>86</v>
      </c>
      <c r="AR66" s="65"/>
      <c r="AS66" s="129">
        <v>0</v>
      </c>
      <c r="AT66" s="130">
        <f>ROUND(SUM(AV66:AW66),2)</f>
        <v>0</v>
      </c>
      <c r="AU66" s="131">
        <f>'001 - km 453,770 - propustek'!P101</f>
        <v>0</v>
      </c>
      <c r="AV66" s="130">
        <f>'001 - km 453,770 - propustek'!J37</f>
        <v>0</v>
      </c>
      <c r="AW66" s="130">
        <f>'001 - km 453,770 - propustek'!J38</f>
        <v>0</v>
      </c>
      <c r="AX66" s="130">
        <f>'001 - km 453,770 - propustek'!J39</f>
        <v>0</v>
      </c>
      <c r="AY66" s="130">
        <f>'001 - km 453,770 - propustek'!J40</f>
        <v>0</v>
      </c>
      <c r="AZ66" s="130">
        <f>'001 - km 453,770 - propustek'!F37</f>
        <v>0</v>
      </c>
      <c r="BA66" s="130">
        <f>'001 - km 453,770 - propustek'!F38</f>
        <v>0</v>
      </c>
      <c r="BB66" s="130">
        <f>'001 - km 453,770 - propustek'!F39</f>
        <v>0</v>
      </c>
      <c r="BC66" s="130">
        <f>'001 - km 453,770 - propustek'!F40</f>
        <v>0</v>
      </c>
      <c r="BD66" s="132">
        <f>'001 - km 453,770 - propustek'!F41</f>
        <v>0</v>
      </c>
      <c r="BE66" s="4"/>
      <c r="BT66" s="133" t="s">
        <v>114</v>
      </c>
      <c r="BV66" s="133" t="s">
        <v>76</v>
      </c>
      <c r="BW66" s="133" t="s">
        <v>115</v>
      </c>
      <c r="BX66" s="133" t="s">
        <v>112</v>
      </c>
      <c r="CL66" s="133" t="s">
        <v>19</v>
      </c>
    </row>
    <row r="67" s="4" customFormat="1" ht="16.5" customHeight="1">
      <c r="A67" s="134" t="s">
        <v>88</v>
      </c>
      <c r="B67" s="63"/>
      <c r="C67" s="124"/>
      <c r="D67" s="124"/>
      <c r="E67" s="124"/>
      <c r="F67" s="124"/>
      <c r="G67" s="125" t="s">
        <v>116</v>
      </c>
      <c r="H67" s="125"/>
      <c r="I67" s="125"/>
      <c r="J67" s="125"/>
      <c r="K67" s="125"/>
      <c r="L67" s="124"/>
      <c r="M67" s="125" t="s">
        <v>117</v>
      </c>
      <c r="N67" s="125"/>
      <c r="O67" s="125"/>
      <c r="P67" s="125"/>
      <c r="Q67" s="125"/>
      <c r="R67" s="125"/>
      <c r="S67" s="125"/>
      <c r="T67" s="125"/>
      <c r="U67" s="125"/>
      <c r="V67" s="125"/>
      <c r="W67" s="125"/>
      <c r="X67" s="125"/>
      <c r="Y67" s="125"/>
      <c r="Z67" s="125"/>
      <c r="AA67" s="125"/>
      <c r="AB67" s="125"/>
      <c r="AC67" s="125"/>
      <c r="AD67" s="125"/>
      <c r="AE67" s="125"/>
      <c r="AF67" s="125"/>
      <c r="AG67" s="127">
        <f>'002 - km 453,770 - svršek'!J34</f>
        <v>0</v>
      </c>
      <c r="AH67" s="124"/>
      <c r="AI67" s="124"/>
      <c r="AJ67" s="124"/>
      <c r="AK67" s="124"/>
      <c r="AL67" s="124"/>
      <c r="AM67" s="124"/>
      <c r="AN67" s="127">
        <f>SUM(AG67,AT67)</f>
        <v>0</v>
      </c>
      <c r="AO67" s="124"/>
      <c r="AP67" s="124"/>
      <c r="AQ67" s="128" t="s">
        <v>86</v>
      </c>
      <c r="AR67" s="65"/>
      <c r="AS67" s="129">
        <v>0</v>
      </c>
      <c r="AT67" s="130">
        <f>ROUND(SUM(AV67:AW67),2)</f>
        <v>0</v>
      </c>
      <c r="AU67" s="131">
        <f>'002 - km 453,770 - svršek'!P94</f>
        <v>0</v>
      </c>
      <c r="AV67" s="130">
        <f>'002 - km 453,770 - svršek'!J37</f>
        <v>0</v>
      </c>
      <c r="AW67" s="130">
        <f>'002 - km 453,770 - svršek'!J38</f>
        <v>0</v>
      </c>
      <c r="AX67" s="130">
        <f>'002 - km 453,770 - svršek'!J39</f>
        <v>0</v>
      </c>
      <c r="AY67" s="130">
        <f>'002 - km 453,770 - svršek'!J40</f>
        <v>0</v>
      </c>
      <c r="AZ67" s="130">
        <f>'002 - km 453,770 - svršek'!F37</f>
        <v>0</v>
      </c>
      <c r="BA67" s="130">
        <f>'002 - km 453,770 - svršek'!F38</f>
        <v>0</v>
      </c>
      <c r="BB67" s="130">
        <f>'002 - km 453,770 - svršek'!F39</f>
        <v>0</v>
      </c>
      <c r="BC67" s="130">
        <f>'002 - km 453,770 - svršek'!F40</f>
        <v>0</v>
      </c>
      <c r="BD67" s="132">
        <f>'002 - km 453,770 - svršek'!F41</f>
        <v>0</v>
      </c>
      <c r="BE67" s="4"/>
      <c r="BT67" s="133" t="s">
        <v>114</v>
      </c>
      <c r="BV67" s="133" t="s">
        <v>76</v>
      </c>
      <c r="BW67" s="133" t="s">
        <v>118</v>
      </c>
      <c r="BX67" s="133" t="s">
        <v>112</v>
      </c>
      <c r="CL67" s="133" t="s">
        <v>19</v>
      </c>
    </row>
    <row r="68" s="4" customFormat="1" ht="16.5" customHeight="1">
      <c r="A68" s="134" t="s">
        <v>88</v>
      </c>
      <c r="B68" s="63"/>
      <c r="C68" s="124"/>
      <c r="D68" s="124"/>
      <c r="E68" s="124"/>
      <c r="F68" s="125" t="s">
        <v>116</v>
      </c>
      <c r="G68" s="125"/>
      <c r="H68" s="125"/>
      <c r="I68" s="125"/>
      <c r="J68" s="125"/>
      <c r="K68" s="124"/>
      <c r="L68" s="125" t="s">
        <v>102</v>
      </c>
      <c r="M68" s="125"/>
      <c r="N68" s="125"/>
      <c r="O68" s="125"/>
      <c r="P68" s="125"/>
      <c r="Q68" s="125"/>
      <c r="R68" s="125"/>
      <c r="S68" s="125"/>
      <c r="T68" s="125"/>
      <c r="U68" s="125"/>
      <c r="V68" s="125"/>
      <c r="W68" s="125"/>
      <c r="X68" s="125"/>
      <c r="Y68" s="125"/>
      <c r="Z68" s="125"/>
      <c r="AA68" s="125"/>
      <c r="AB68" s="125"/>
      <c r="AC68" s="125"/>
      <c r="AD68" s="125"/>
      <c r="AE68" s="125"/>
      <c r="AF68" s="125"/>
      <c r="AG68" s="127">
        <f>'002 - VRN'!J34</f>
        <v>0</v>
      </c>
      <c r="AH68" s="124"/>
      <c r="AI68" s="124"/>
      <c r="AJ68" s="124"/>
      <c r="AK68" s="124"/>
      <c r="AL68" s="124"/>
      <c r="AM68" s="124"/>
      <c r="AN68" s="127">
        <f>SUM(AG68,AT68)</f>
        <v>0</v>
      </c>
      <c r="AO68" s="124"/>
      <c r="AP68" s="124"/>
      <c r="AQ68" s="128" t="s">
        <v>86</v>
      </c>
      <c r="AR68" s="65"/>
      <c r="AS68" s="135">
        <v>0</v>
      </c>
      <c r="AT68" s="136">
        <f>ROUND(SUM(AV68:AW68),2)</f>
        <v>0</v>
      </c>
      <c r="AU68" s="137">
        <f>'002 - VRN'!P96</f>
        <v>0</v>
      </c>
      <c r="AV68" s="136">
        <f>'002 - VRN'!J37</f>
        <v>0</v>
      </c>
      <c r="AW68" s="136">
        <f>'002 - VRN'!J38</f>
        <v>0</v>
      </c>
      <c r="AX68" s="136">
        <f>'002 - VRN'!J39</f>
        <v>0</v>
      </c>
      <c r="AY68" s="136">
        <f>'002 - VRN'!J40</f>
        <v>0</v>
      </c>
      <c r="AZ68" s="136">
        <f>'002 - VRN'!F37</f>
        <v>0</v>
      </c>
      <c r="BA68" s="136">
        <f>'002 - VRN'!F38</f>
        <v>0</v>
      </c>
      <c r="BB68" s="136">
        <f>'002 - VRN'!F39</f>
        <v>0</v>
      </c>
      <c r="BC68" s="136">
        <f>'002 - VRN'!F40</f>
        <v>0</v>
      </c>
      <c r="BD68" s="138">
        <f>'002 - VRN'!F41</f>
        <v>0</v>
      </c>
      <c r="BE68" s="4"/>
      <c r="BT68" s="133" t="s">
        <v>90</v>
      </c>
      <c r="BV68" s="133" t="s">
        <v>76</v>
      </c>
      <c r="BW68" s="133" t="s">
        <v>119</v>
      </c>
      <c r="BX68" s="133" t="s">
        <v>109</v>
      </c>
      <c r="CL68" s="133" t="s">
        <v>19</v>
      </c>
    </row>
    <row r="69" s="2" customFormat="1" ht="30" customHeight="1">
      <c r="A69" s="38"/>
      <c r="B69" s="39"/>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4"/>
      <c r="AS69" s="38"/>
      <c r="AT69" s="38"/>
      <c r="AU69" s="38"/>
      <c r="AV69" s="38"/>
      <c r="AW69" s="38"/>
      <c r="AX69" s="38"/>
      <c r="AY69" s="38"/>
      <c r="AZ69" s="38"/>
      <c r="BA69" s="38"/>
      <c r="BB69" s="38"/>
      <c r="BC69" s="38"/>
      <c r="BD69" s="38"/>
      <c r="BE69" s="38"/>
    </row>
    <row r="70" s="2" customFormat="1" ht="6.96" customHeight="1">
      <c r="A70" s="38"/>
      <c r="B70" s="59"/>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44"/>
      <c r="AS70" s="38"/>
      <c r="AT70" s="38"/>
      <c r="AU70" s="38"/>
      <c r="AV70" s="38"/>
      <c r="AW70" s="38"/>
      <c r="AX70" s="38"/>
      <c r="AY70" s="38"/>
      <c r="AZ70" s="38"/>
      <c r="BA70" s="38"/>
      <c r="BB70" s="38"/>
      <c r="BC70" s="38"/>
      <c r="BD70" s="38"/>
      <c r="BE70" s="38"/>
    </row>
  </sheetData>
  <sheetProtection sheet="1" formatColumns="0" formatRows="0" objects="1" scenarios="1" spinCount="100000" saltValue="WN01LQSRd3qxcw2WpuAZiS+WKZuL/MPjkrU1EAPLs7hjBG6Iqs5FUdh1Ai/Nuj+MyDnZ/uS8hrbJ4FTl8/42GA==" hashValue="/SEt/yqlDlmFHsvv/N+WnYo2JGlJhPjewJhOiKoIw0zRpA02Bctg9zhzAQfPJk1vhddIDZ7shI6U46xi+LOe9w==" algorithmName="SHA-512" password="CC35"/>
  <mergeCells count="94">
    <mergeCell ref="C52:G52"/>
    <mergeCell ref="D63:H63"/>
    <mergeCell ref="D55:H55"/>
    <mergeCell ref="E56:I56"/>
    <mergeCell ref="E64:I64"/>
    <mergeCell ref="E59:I59"/>
    <mergeCell ref="E62:I62"/>
    <mergeCell ref="F58:J58"/>
    <mergeCell ref="F61:J61"/>
    <mergeCell ref="F60:J60"/>
    <mergeCell ref="F57:J57"/>
    <mergeCell ref="I52:AF52"/>
    <mergeCell ref="J63:AF63"/>
    <mergeCell ref="J55:AF55"/>
    <mergeCell ref="K59:AF59"/>
    <mergeCell ref="K62:AF62"/>
    <mergeCell ref="K64:AF64"/>
    <mergeCell ref="K56:AF56"/>
    <mergeCell ref="L57:AF57"/>
    <mergeCell ref="L45:AO45"/>
    <mergeCell ref="L60:AF60"/>
    <mergeCell ref="L58:AF58"/>
    <mergeCell ref="L61:AF61"/>
    <mergeCell ref="F65:J65"/>
    <mergeCell ref="L65:AF65"/>
    <mergeCell ref="G66:K66"/>
    <mergeCell ref="M66:AF66"/>
    <mergeCell ref="G67:K67"/>
    <mergeCell ref="M67:AF67"/>
    <mergeCell ref="F68:J68"/>
    <mergeCell ref="L68:AF68"/>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62:AM62"/>
    <mergeCell ref="AG63:AM63"/>
    <mergeCell ref="AG64:AM64"/>
    <mergeCell ref="AG60:AM60"/>
    <mergeCell ref="AG61:AM61"/>
    <mergeCell ref="AG58:AM58"/>
    <mergeCell ref="AG57:AM57"/>
    <mergeCell ref="AG56:AM56"/>
    <mergeCell ref="AG55:AM55"/>
    <mergeCell ref="AG52:AM52"/>
    <mergeCell ref="AG59:AM59"/>
    <mergeCell ref="AM47:AN47"/>
    <mergeCell ref="AM49:AP49"/>
    <mergeCell ref="AM50:AP50"/>
    <mergeCell ref="AN59:AP59"/>
    <mergeCell ref="AN52:AP52"/>
    <mergeCell ref="AN63:AP63"/>
    <mergeCell ref="AN55:AP55"/>
    <mergeCell ref="AN61:AP61"/>
    <mergeCell ref="AN60:AP60"/>
    <mergeCell ref="AN56:AP56"/>
    <mergeCell ref="AN57:AP57"/>
    <mergeCell ref="AN58:AP58"/>
    <mergeCell ref="AN62:AP62"/>
    <mergeCell ref="AN64:AP64"/>
    <mergeCell ref="AS49:AT51"/>
    <mergeCell ref="AN65:AP65"/>
    <mergeCell ref="AG65:AM65"/>
    <mergeCell ref="AN66:AP66"/>
    <mergeCell ref="AG66:AM66"/>
    <mergeCell ref="AN67:AP67"/>
    <mergeCell ref="AG67:AM67"/>
    <mergeCell ref="AN68:AP68"/>
    <mergeCell ref="AG68:AM68"/>
    <mergeCell ref="AN54:AP54"/>
  </mergeCells>
  <hyperlinks>
    <hyperlink ref="A57" location="'1 - žst Boletice nad Labem'!C2" display="/"/>
    <hyperlink ref="A58" location="'2 - Materiál k SO 01 dodá...'!C2" display="/"/>
    <hyperlink ref="A60" location="'1 - žst Děčín východ'!C2" display="/"/>
    <hyperlink ref="A61" location="'2 - Materiál k SO 02 dodá...'!C2" display="/"/>
    <hyperlink ref="A62" location="'03 - VRN'!C2" display="/"/>
    <hyperlink ref="A66" location="'001 - km 453,770 - propustek'!C2" display="/"/>
    <hyperlink ref="A67" location="'002 - km 453,770 - svršek'!C2" display="/"/>
    <hyperlink ref="A68" location="'002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91</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120</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výhybek v žst Boletice nad Labem a žst Děčín východ</v>
      </c>
      <c r="F7" s="145"/>
      <c r="G7" s="145"/>
      <c r="H7" s="145"/>
      <c r="I7" s="139"/>
      <c r="L7" s="20"/>
    </row>
    <row r="8" hidden="1">
      <c r="B8" s="20"/>
      <c r="D8" s="145" t="s">
        <v>121</v>
      </c>
      <c r="L8" s="20"/>
    </row>
    <row r="9" hidden="1" s="1" customFormat="1" ht="16.5" customHeight="1">
      <c r="B9" s="20"/>
      <c r="E9" s="146" t="s">
        <v>122</v>
      </c>
      <c r="F9" s="1"/>
      <c r="G9" s="1"/>
      <c r="H9" s="1"/>
      <c r="I9" s="139"/>
      <c r="L9" s="20"/>
    </row>
    <row r="10" hidden="1" s="1" customFormat="1" ht="12" customHeight="1">
      <c r="B10" s="20"/>
      <c r="D10" s="145" t="s">
        <v>123</v>
      </c>
      <c r="I10" s="139"/>
      <c r="L10" s="20"/>
    </row>
    <row r="11" hidden="1" s="2" customFormat="1" ht="16.5" customHeight="1">
      <c r="A11" s="38"/>
      <c r="B11" s="44"/>
      <c r="C11" s="38"/>
      <c r="D11" s="38"/>
      <c r="E11" s="147" t="s">
        <v>124</v>
      </c>
      <c r="F11" s="38"/>
      <c r="G11" s="38"/>
      <c r="H11" s="38"/>
      <c r="I11" s="148"/>
      <c r="J11" s="38"/>
      <c r="K11" s="38"/>
      <c r="L11" s="149"/>
      <c r="S11" s="38"/>
      <c r="T11" s="38"/>
      <c r="U11" s="38"/>
      <c r="V11" s="38"/>
      <c r="W11" s="38"/>
      <c r="X11" s="38"/>
      <c r="Y11" s="38"/>
      <c r="Z11" s="38"/>
      <c r="AA11" s="38"/>
      <c r="AB11" s="38"/>
      <c r="AC11" s="38"/>
      <c r="AD11" s="38"/>
      <c r="AE11" s="38"/>
    </row>
    <row r="12" hidden="1" s="2" customFormat="1" ht="12" customHeight="1">
      <c r="A12" s="38"/>
      <c r="B12" s="44"/>
      <c r="C12" s="38"/>
      <c r="D12" s="145" t="s">
        <v>125</v>
      </c>
      <c r="E12" s="38"/>
      <c r="F12" s="38"/>
      <c r="G12" s="38"/>
      <c r="H12" s="38"/>
      <c r="I12" s="148"/>
      <c r="J12" s="38"/>
      <c r="K12" s="38"/>
      <c r="L12" s="149"/>
      <c r="S12" s="38"/>
      <c r="T12" s="38"/>
      <c r="U12" s="38"/>
      <c r="V12" s="38"/>
      <c r="W12" s="38"/>
      <c r="X12" s="38"/>
      <c r="Y12" s="38"/>
      <c r="Z12" s="38"/>
      <c r="AA12" s="38"/>
      <c r="AB12" s="38"/>
      <c r="AC12" s="38"/>
      <c r="AD12" s="38"/>
      <c r="AE12" s="38"/>
    </row>
    <row r="13" hidden="1" s="2" customFormat="1" ht="16.5" customHeight="1">
      <c r="A13" s="38"/>
      <c r="B13" s="44"/>
      <c r="C13" s="38"/>
      <c r="D13" s="38"/>
      <c r="E13" s="150" t="s">
        <v>126</v>
      </c>
      <c r="F13" s="38"/>
      <c r="G13" s="38"/>
      <c r="H13" s="38"/>
      <c r="I13" s="148"/>
      <c r="J13" s="38"/>
      <c r="K13" s="38"/>
      <c r="L13" s="149"/>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8"/>
      <c r="J14" s="38"/>
      <c r="K14" s="38"/>
      <c r="L14" s="149"/>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1" t="s">
        <v>20</v>
      </c>
      <c r="J15" s="133" t="s">
        <v>19</v>
      </c>
      <c r="K15" s="38"/>
      <c r="L15" s="149"/>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1" t="s">
        <v>23</v>
      </c>
      <c r="J16" s="152" t="str">
        <f>'Rekapitulace stavby'!AN8</f>
        <v>16. 1. 2020</v>
      </c>
      <c r="K16" s="38"/>
      <c r="L16" s="149"/>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8"/>
      <c r="J17" s="38"/>
      <c r="K17" s="38"/>
      <c r="L17" s="149"/>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1" t="s">
        <v>26</v>
      </c>
      <c r="J18" s="133" t="s">
        <v>27</v>
      </c>
      <c r="K18" s="38"/>
      <c r="L18" s="149"/>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1" t="s">
        <v>29</v>
      </c>
      <c r="J19" s="133" t="s">
        <v>30</v>
      </c>
      <c r="K19" s="38"/>
      <c r="L19" s="149"/>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8"/>
      <c r="J20" s="38"/>
      <c r="K20" s="38"/>
      <c r="L20" s="149"/>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1" t="s">
        <v>26</v>
      </c>
      <c r="J21" s="33" t="str">
        <f>'Rekapitulace stavby'!AN13</f>
        <v>Vyplň údaj</v>
      </c>
      <c r="K21" s="38"/>
      <c r="L21" s="149"/>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1" t="s">
        <v>29</v>
      </c>
      <c r="J22" s="33" t="str">
        <f>'Rekapitulace stavby'!AN14</f>
        <v>Vyplň údaj</v>
      </c>
      <c r="K22" s="38"/>
      <c r="L22" s="149"/>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8"/>
      <c r="J23" s="38"/>
      <c r="K23" s="38"/>
      <c r="L23" s="149"/>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1" t="s">
        <v>26</v>
      </c>
      <c r="J24" s="133" t="str">
        <f>IF('Rekapitulace stavby'!AN16="","",'Rekapitulace stavby'!AN16)</f>
        <v/>
      </c>
      <c r="K24" s="38"/>
      <c r="L24" s="149"/>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1" t="s">
        <v>29</v>
      </c>
      <c r="J25" s="133" t="str">
        <f>IF('Rekapitulace stavby'!AN17="","",'Rekapitulace stavby'!AN17)</f>
        <v/>
      </c>
      <c r="K25" s="38"/>
      <c r="L25" s="149"/>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8"/>
      <c r="J26" s="38"/>
      <c r="K26" s="38"/>
      <c r="L26" s="149"/>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1" t="s">
        <v>26</v>
      </c>
      <c r="J27" s="133" t="s">
        <v>19</v>
      </c>
      <c r="K27" s="38"/>
      <c r="L27" s="149"/>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1" t="s">
        <v>29</v>
      </c>
      <c r="J28" s="133" t="s">
        <v>19</v>
      </c>
      <c r="K28" s="38"/>
      <c r="L28" s="149"/>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8"/>
      <c r="J29" s="38"/>
      <c r="K29" s="38"/>
      <c r="L29" s="149"/>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8"/>
      <c r="J30" s="38"/>
      <c r="K30" s="38"/>
      <c r="L30" s="149"/>
      <c r="S30" s="38"/>
      <c r="T30" s="38"/>
      <c r="U30" s="38"/>
      <c r="V30" s="38"/>
      <c r="W30" s="38"/>
      <c r="X30" s="38"/>
      <c r="Y30" s="38"/>
      <c r="Z30" s="38"/>
      <c r="AA30" s="38"/>
      <c r="AB30" s="38"/>
      <c r="AC30" s="38"/>
      <c r="AD30" s="38"/>
      <c r="AE30" s="38"/>
    </row>
    <row r="31" hidden="1" s="8" customFormat="1" ht="83.25" customHeight="1">
      <c r="A31" s="153"/>
      <c r="B31" s="154"/>
      <c r="C31" s="153"/>
      <c r="D31" s="153"/>
      <c r="E31" s="155" t="s">
        <v>39</v>
      </c>
      <c r="F31" s="155"/>
      <c r="G31" s="155"/>
      <c r="H31" s="155"/>
      <c r="I31" s="156"/>
      <c r="J31" s="153"/>
      <c r="K31" s="153"/>
      <c r="L31" s="157"/>
      <c r="S31" s="153"/>
      <c r="T31" s="153"/>
      <c r="U31" s="153"/>
      <c r="V31" s="153"/>
      <c r="W31" s="153"/>
      <c r="X31" s="153"/>
      <c r="Y31" s="153"/>
      <c r="Z31" s="153"/>
      <c r="AA31" s="153"/>
      <c r="AB31" s="153"/>
      <c r="AC31" s="153"/>
      <c r="AD31" s="153"/>
      <c r="AE31" s="153"/>
    </row>
    <row r="32" hidden="1" s="2" customFormat="1" ht="6.96" customHeight="1">
      <c r="A32" s="38"/>
      <c r="B32" s="44"/>
      <c r="C32" s="38"/>
      <c r="D32" s="38"/>
      <c r="E32" s="38"/>
      <c r="F32" s="38"/>
      <c r="G32" s="38"/>
      <c r="H32" s="38"/>
      <c r="I32" s="148"/>
      <c r="J32" s="38"/>
      <c r="K32" s="38"/>
      <c r="L32" s="149"/>
      <c r="S32" s="38"/>
      <c r="T32" s="38"/>
      <c r="U32" s="38"/>
      <c r="V32" s="38"/>
      <c r="W32" s="38"/>
      <c r="X32" s="38"/>
      <c r="Y32" s="38"/>
      <c r="Z32" s="38"/>
      <c r="AA32" s="38"/>
      <c r="AB32" s="38"/>
      <c r="AC32" s="38"/>
      <c r="AD32" s="38"/>
      <c r="AE32" s="38"/>
    </row>
    <row r="33" hidden="1" s="2" customFormat="1" ht="6.96" customHeight="1">
      <c r="A33" s="38"/>
      <c r="B33" s="44"/>
      <c r="C33" s="38"/>
      <c r="D33" s="158"/>
      <c r="E33" s="158"/>
      <c r="F33" s="158"/>
      <c r="G33" s="158"/>
      <c r="H33" s="158"/>
      <c r="I33" s="159"/>
      <c r="J33" s="158"/>
      <c r="K33" s="158"/>
      <c r="L33" s="149"/>
      <c r="S33" s="38"/>
      <c r="T33" s="38"/>
      <c r="U33" s="38"/>
      <c r="V33" s="38"/>
      <c r="W33" s="38"/>
      <c r="X33" s="38"/>
      <c r="Y33" s="38"/>
      <c r="Z33" s="38"/>
      <c r="AA33" s="38"/>
      <c r="AB33" s="38"/>
      <c r="AC33" s="38"/>
      <c r="AD33" s="38"/>
      <c r="AE33" s="38"/>
    </row>
    <row r="34" hidden="1" s="2" customFormat="1" ht="25.44" customHeight="1">
      <c r="A34" s="38"/>
      <c r="B34" s="44"/>
      <c r="C34" s="38"/>
      <c r="D34" s="160" t="s">
        <v>40</v>
      </c>
      <c r="E34" s="38"/>
      <c r="F34" s="38"/>
      <c r="G34" s="38"/>
      <c r="H34" s="38"/>
      <c r="I34" s="148"/>
      <c r="J34" s="161">
        <f>ROUND(J93, 2)</f>
        <v>0</v>
      </c>
      <c r="K34" s="38"/>
      <c r="L34" s="149"/>
      <c r="S34" s="38"/>
      <c r="T34" s="38"/>
      <c r="U34" s="38"/>
      <c r="V34" s="38"/>
      <c r="W34" s="38"/>
      <c r="X34" s="38"/>
      <c r="Y34" s="38"/>
      <c r="Z34" s="38"/>
      <c r="AA34" s="38"/>
      <c r="AB34" s="38"/>
      <c r="AC34" s="38"/>
      <c r="AD34" s="38"/>
      <c r="AE34" s="38"/>
    </row>
    <row r="35" hidden="1" s="2" customFormat="1" ht="6.96" customHeight="1">
      <c r="A35" s="38"/>
      <c r="B35" s="44"/>
      <c r="C35" s="38"/>
      <c r="D35" s="158"/>
      <c r="E35" s="158"/>
      <c r="F35" s="158"/>
      <c r="G35" s="158"/>
      <c r="H35" s="158"/>
      <c r="I35" s="159"/>
      <c r="J35" s="158"/>
      <c r="K35" s="158"/>
      <c r="L35" s="149"/>
      <c r="S35" s="38"/>
      <c r="T35" s="38"/>
      <c r="U35" s="38"/>
      <c r="V35" s="38"/>
      <c r="W35" s="38"/>
      <c r="X35" s="38"/>
      <c r="Y35" s="38"/>
      <c r="Z35" s="38"/>
      <c r="AA35" s="38"/>
      <c r="AB35" s="38"/>
      <c r="AC35" s="38"/>
      <c r="AD35" s="38"/>
      <c r="AE35" s="38"/>
    </row>
    <row r="36" hidden="1" s="2" customFormat="1" ht="14.4" customHeight="1">
      <c r="A36" s="38"/>
      <c r="B36" s="44"/>
      <c r="C36" s="38"/>
      <c r="D36" s="38"/>
      <c r="E36" s="38"/>
      <c r="F36" s="162" t="s">
        <v>42</v>
      </c>
      <c r="G36" s="38"/>
      <c r="H36" s="38"/>
      <c r="I36" s="163" t="s">
        <v>41</v>
      </c>
      <c r="J36" s="162" t="s">
        <v>43</v>
      </c>
      <c r="K36" s="38"/>
      <c r="L36" s="149"/>
      <c r="S36" s="38"/>
      <c r="T36" s="38"/>
      <c r="U36" s="38"/>
      <c r="V36" s="38"/>
      <c r="W36" s="38"/>
      <c r="X36" s="38"/>
      <c r="Y36" s="38"/>
      <c r="Z36" s="38"/>
      <c r="AA36" s="38"/>
      <c r="AB36" s="38"/>
      <c r="AC36" s="38"/>
      <c r="AD36" s="38"/>
      <c r="AE36" s="38"/>
    </row>
    <row r="37" hidden="1" s="2" customFormat="1" ht="14.4" customHeight="1">
      <c r="A37" s="38"/>
      <c r="B37" s="44"/>
      <c r="C37" s="38"/>
      <c r="D37" s="147" t="s">
        <v>44</v>
      </c>
      <c r="E37" s="145" t="s">
        <v>45</v>
      </c>
      <c r="F37" s="164">
        <f>ROUND((SUM(BE93:BE268)),  2)</f>
        <v>0</v>
      </c>
      <c r="G37" s="38"/>
      <c r="H37" s="38"/>
      <c r="I37" s="165">
        <v>0.20999999999999999</v>
      </c>
      <c r="J37" s="164">
        <f>ROUND(((SUM(BE93:BE268))*I37),  2)</f>
        <v>0</v>
      </c>
      <c r="K37" s="38"/>
      <c r="L37" s="149"/>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ROUND((SUM(BF93:BF268)),  2)</f>
        <v>0</v>
      </c>
      <c r="G38" s="38"/>
      <c r="H38" s="38"/>
      <c r="I38" s="165">
        <v>0.14999999999999999</v>
      </c>
      <c r="J38" s="164">
        <f>ROUND(((SUM(BF93:BF268))*I38),  2)</f>
        <v>0</v>
      </c>
      <c r="K38" s="38"/>
      <c r="L38" s="149"/>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ROUND((SUM(BG93:BG268)),  2)</f>
        <v>0</v>
      </c>
      <c r="G39" s="38"/>
      <c r="H39" s="38"/>
      <c r="I39" s="165">
        <v>0.20999999999999999</v>
      </c>
      <c r="J39" s="164">
        <f>0</f>
        <v>0</v>
      </c>
      <c r="K39" s="38"/>
      <c r="L39" s="149"/>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ROUND((SUM(BH93:BH268)),  2)</f>
        <v>0</v>
      </c>
      <c r="G40" s="38"/>
      <c r="H40" s="38"/>
      <c r="I40" s="165">
        <v>0.14999999999999999</v>
      </c>
      <c r="J40" s="164">
        <f>0</f>
        <v>0</v>
      </c>
      <c r="K40" s="38"/>
      <c r="L40" s="149"/>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ROUND((SUM(BI93:BI268)),  2)</f>
        <v>0</v>
      </c>
      <c r="G41" s="38"/>
      <c r="H41" s="38"/>
      <c r="I41" s="165">
        <v>0</v>
      </c>
      <c r="J41" s="164">
        <f>0</f>
        <v>0</v>
      </c>
      <c r="K41" s="38"/>
      <c r="L41" s="149"/>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8"/>
      <c r="J42" s="38"/>
      <c r="K42" s="38"/>
      <c r="L42" s="149"/>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9"/>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9"/>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9"/>
      <c r="S48" s="38"/>
      <c r="T48" s="38"/>
      <c r="U48" s="38"/>
      <c r="V48" s="38"/>
      <c r="W48" s="38"/>
      <c r="X48" s="38"/>
      <c r="Y48" s="38"/>
      <c r="Z48" s="38"/>
      <c r="AA48" s="38"/>
      <c r="AB48" s="38"/>
      <c r="AC48" s="38"/>
      <c r="AD48" s="38"/>
      <c r="AE48" s="38"/>
    </row>
    <row r="49" hidden="1" s="2" customFormat="1" ht="24.96" customHeight="1">
      <c r="A49" s="38"/>
      <c r="B49" s="39"/>
      <c r="C49" s="23" t="s">
        <v>127</v>
      </c>
      <c r="D49" s="40"/>
      <c r="E49" s="40"/>
      <c r="F49" s="40"/>
      <c r="G49" s="40"/>
      <c r="H49" s="40"/>
      <c r="I49" s="148"/>
      <c r="J49" s="40"/>
      <c r="K49" s="40"/>
      <c r="L49" s="149"/>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8"/>
      <c r="J50" s="40"/>
      <c r="K50" s="40"/>
      <c r="L50" s="149"/>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8"/>
      <c r="J51" s="40"/>
      <c r="K51" s="40"/>
      <c r="L51" s="149"/>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výhybek v žst Boletice nad Labem a žst Děčín východ</v>
      </c>
      <c r="F52" s="32"/>
      <c r="G52" s="32"/>
      <c r="H52" s="32"/>
      <c r="I52" s="148"/>
      <c r="J52" s="40"/>
      <c r="K52" s="40"/>
      <c r="L52" s="149"/>
      <c r="S52" s="38"/>
      <c r="T52" s="38"/>
      <c r="U52" s="38"/>
      <c r="V52" s="38"/>
      <c r="W52" s="38"/>
      <c r="X52" s="38"/>
      <c r="Y52" s="38"/>
      <c r="Z52" s="38"/>
      <c r="AA52" s="38"/>
      <c r="AB52" s="38"/>
      <c r="AC52" s="38"/>
      <c r="AD52" s="38"/>
      <c r="AE52" s="38"/>
    </row>
    <row r="53" hidden="1" s="1" customFormat="1" ht="12" customHeight="1">
      <c r="B53" s="21"/>
      <c r="C53" s="32" t="s">
        <v>121</v>
      </c>
      <c r="D53" s="22"/>
      <c r="E53" s="22"/>
      <c r="F53" s="22"/>
      <c r="G53" s="22"/>
      <c r="H53" s="22"/>
      <c r="I53" s="139"/>
      <c r="J53" s="22"/>
      <c r="K53" s="22"/>
      <c r="L53" s="20"/>
    </row>
    <row r="54" hidden="1" s="1" customFormat="1" ht="16.5" customHeight="1">
      <c r="B54" s="21"/>
      <c r="C54" s="22"/>
      <c r="D54" s="22"/>
      <c r="E54" s="180" t="s">
        <v>122</v>
      </c>
      <c r="F54" s="22"/>
      <c r="G54" s="22"/>
      <c r="H54" s="22"/>
      <c r="I54" s="139"/>
      <c r="J54" s="22"/>
      <c r="K54" s="22"/>
      <c r="L54" s="20"/>
    </row>
    <row r="55" hidden="1" s="1" customFormat="1" ht="12" customHeight="1">
      <c r="B55" s="21"/>
      <c r="C55" s="32" t="s">
        <v>123</v>
      </c>
      <c r="D55" s="22"/>
      <c r="E55" s="22"/>
      <c r="F55" s="22"/>
      <c r="G55" s="22"/>
      <c r="H55" s="22"/>
      <c r="I55" s="139"/>
      <c r="J55" s="22"/>
      <c r="K55" s="22"/>
      <c r="L55" s="20"/>
    </row>
    <row r="56" hidden="1" s="2" customFormat="1" ht="16.5" customHeight="1">
      <c r="A56" s="38"/>
      <c r="B56" s="39"/>
      <c r="C56" s="40"/>
      <c r="D56" s="40"/>
      <c r="E56" s="181" t="s">
        <v>124</v>
      </c>
      <c r="F56" s="40"/>
      <c r="G56" s="40"/>
      <c r="H56" s="40"/>
      <c r="I56" s="148"/>
      <c r="J56" s="40"/>
      <c r="K56" s="40"/>
      <c r="L56" s="149"/>
      <c r="S56" s="38"/>
      <c r="T56" s="38"/>
      <c r="U56" s="38"/>
      <c r="V56" s="38"/>
      <c r="W56" s="38"/>
      <c r="X56" s="38"/>
      <c r="Y56" s="38"/>
      <c r="Z56" s="38"/>
      <c r="AA56" s="38"/>
      <c r="AB56" s="38"/>
      <c r="AC56" s="38"/>
      <c r="AD56" s="38"/>
      <c r="AE56" s="38"/>
    </row>
    <row r="57" hidden="1" s="2" customFormat="1" ht="12" customHeight="1">
      <c r="A57" s="38"/>
      <c r="B57" s="39"/>
      <c r="C57" s="32" t="s">
        <v>125</v>
      </c>
      <c r="D57" s="40"/>
      <c r="E57" s="40"/>
      <c r="F57" s="40"/>
      <c r="G57" s="40"/>
      <c r="H57" s="40"/>
      <c r="I57" s="148"/>
      <c r="J57" s="40"/>
      <c r="K57" s="40"/>
      <c r="L57" s="149"/>
      <c r="S57" s="38"/>
      <c r="T57" s="38"/>
      <c r="U57" s="38"/>
      <c r="V57" s="38"/>
      <c r="W57" s="38"/>
      <c r="X57" s="38"/>
      <c r="Y57" s="38"/>
      <c r="Z57" s="38"/>
      <c r="AA57" s="38"/>
      <c r="AB57" s="38"/>
      <c r="AC57" s="38"/>
      <c r="AD57" s="38"/>
      <c r="AE57" s="38"/>
    </row>
    <row r="58" hidden="1" s="2" customFormat="1" ht="16.5" customHeight="1">
      <c r="A58" s="38"/>
      <c r="B58" s="39"/>
      <c r="C58" s="40"/>
      <c r="D58" s="40"/>
      <c r="E58" s="69" t="str">
        <f>E13</f>
        <v>1 - žst Boletice nad Labem</v>
      </c>
      <c r="F58" s="40"/>
      <c r="G58" s="40"/>
      <c r="H58" s="40"/>
      <c r="I58" s="148"/>
      <c r="J58" s="40"/>
      <c r="K58" s="40"/>
      <c r="L58" s="149"/>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8"/>
      <c r="J59" s="40"/>
      <c r="K59" s="40"/>
      <c r="L59" s="149"/>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žst. Boletice nad Labem a žst. Děčín východ</v>
      </c>
      <c r="G60" s="40"/>
      <c r="H60" s="40"/>
      <c r="I60" s="151" t="s">
        <v>23</v>
      </c>
      <c r="J60" s="72" t="str">
        <f>IF(J16="","",J16)</f>
        <v>16. 1. 2020</v>
      </c>
      <c r="K60" s="40"/>
      <c r="L60" s="149"/>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8"/>
      <c r="J61" s="40"/>
      <c r="K61" s="40"/>
      <c r="L61" s="149"/>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1" t="s">
        <v>33</v>
      </c>
      <c r="J62" s="36" t="str">
        <f>E25</f>
        <v xml:space="preserve"> </v>
      </c>
      <c r="K62" s="40"/>
      <c r="L62" s="149"/>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1" t="s">
        <v>36</v>
      </c>
      <c r="J63" s="36" t="str">
        <f>E28</f>
        <v>Věra Trnková</v>
      </c>
      <c r="K63" s="40"/>
      <c r="L63" s="149"/>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8"/>
      <c r="J64" s="40"/>
      <c r="K64" s="40"/>
      <c r="L64" s="149"/>
      <c r="S64" s="38"/>
      <c r="T64" s="38"/>
      <c r="U64" s="38"/>
      <c r="V64" s="38"/>
      <c r="W64" s="38"/>
      <c r="X64" s="38"/>
      <c r="Y64" s="38"/>
      <c r="Z64" s="38"/>
      <c r="AA64" s="38"/>
      <c r="AB64" s="38"/>
      <c r="AC64" s="38"/>
      <c r="AD64" s="38"/>
      <c r="AE64" s="38"/>
    </row>
    <row r="65" hidden="1" s="2" customFormat="1" ht="29.28" customHeight="1">
      <c r="A65" s="38"/>
      <c r="B65" s="39"/>
      <c r="C65" s="182" t="s">
        <v>128</v>
      </c>
      <c r="D65" s="183"/>
      <c r="E65" s="183"/>
      <c r="F65" s="183"/>
      <c r="G65" s="183"/>
      <c r="H65" s="183"/>
      <c r="I65" s="184"/>
      <c r="J65" s="185" t="s">
        <v>129</v>
      </c>
      <c r="K65" s="183"/>
      <c r="L65" s="149"/>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8"/>
      <c r="J66" s="40"/>
      <c r="K66" s="40"/>
      <c r="L66" s="149"/>
      <c r="S66" s="38"/>
      <c r="T66" s="38"/>
      <c r="U66" s="38"/>
      <c r="V66" s="38"/>
      <c r="W66" s="38"/>
      <c r="X66" s="38"/>
      <c r="Y66" s="38"/>
      <c r="Z66" s="38"/>
      <c r="AA66" s="38"/>
      <c r="AB66" s="38"/>
      <c r="AC66" s="38"/>
      <c r="AD66" s="38"/>
      <c r="AE66" s="38"/>
    </row>
    <row r="67" hidden="1" s="2" customFormat="1" ht="22.8" customHeight="1">
      <c r="A67" s="38"/>
      <c r="B67" s="39"/>
      <c r="C67" s="186" t="s">
        <v>72</v>
      </c>
      <c r="D67" s="40"/>
      <c r="E67" s="40"/>
      <c r="F67" s="40"/>
      <c r="G67" s="40"/>
      <c r="H67" s="40"/>
      <c r="I67" s="148"/>
      <c r="J67" s="102">
        <f>J93</f>
        <v>0</v>
      </c>
      <c r="K67" s="40"/>
      <c r="L67" s="149"/>
      <c r="S67" s="38"/>
      <c r="T67" s="38"/>
      <c r="U67" s="38"/>
      <c r="V67" s="38"/>
      <c r="W67" s="38"/>
      <c r="X67" s="38"/>
      <c r="Y67" s="38"/>
      <c r="Z67" s="38"/>
      <c r="AA67" s="38"/>
      <c r="AB67" s="38"/>
      <c r="AC67" s="38"/>
      <c r="AD67" s="38"/>
      <c r="AE67" s="38"/>
      <c r="AU67" s="17" t="s">
        <v>130</v>
      </c>
    </row>
    <row r="68" hidden="1" s="9" customFormat="1" ht="24.96" customHeight="1">
      <c r="A68" s="9"/>
      <c r="B68" s="187"/>
      <c r="C68" s="188"/>
      <c r="D68" s="189" t="s">
        <v>131</v>
      </c>
      <c r="E68" s="190"/>
      <c r="F68" s="190"/>
      <c r="G68" s="190"/>
      <c r="H68" s="190"/>
      <c r="I68" s="191"/>
      <c r="J68" s="192">
        <f>J94</f>
        <v>0</v>
      </c>
      <c r="K68" s="188"/>
      <c r="L68" s="193"/>
      <c r="S68" s="9"/>
      <c r="T68" s="9"/>
      <c r="U68" s="9"/>
      <c r="V68" s="9"/>
      <c r="W68" s="9"/>
      <c r="X68" s="9"/>
      <c r="Y68" s="9"/>
      <c r="Z68" s="9"/>
      <c r="AA68" s="9"/>
      <c r="AB68" s="9"/>
      <c r="AC68" s="9"/>
      <c r="AD68" s="9"/>
      <c r="AE68" s="9"/>
    </row>
    <row r="69" hidden="1" s="10" customFormat="1" ht="19.92" customHeight="1">
      <c r="A69" s="10"/>
      <c r="B69" s="194"/>
      <c r="C69" s="124"/>
      <c r="D69" s="195" t="s">
        <v>132</v>
      </c>
      <c r="E69" s="196"/>
      <c r="F69" s="196"/>
      <c r="G69" s="196"/>
      <c r="H69" s="196"/>
      <c r="I69" s="197"/>
      <c r="J69" s="198">
        <f>J95</f>
        <v>0</v>
      </c>
      <c r="K69" s="124"/>
      <c r="L69" s="199"/>
      <c r="S69" s="10"/>
      <c r="T69" s="10"/>
      <c r="U69" s="10"/>
      <c r="V69" s="10"/>
      <c r="W69" s="10"/>
      <c r="X69" s="10"/>
      <c r="Y69" s="10"/>
      <c r="Z69" s="10"/>
      <c r="AA69" s="10"/>
      <c r="AB69" s="10"/>
      <c r="AC69" s="10"/>
      <c r="AD69" s="10"/>
      <c r="AE69" s="10"/>
    </row>
    <row r="70" hidden="1" s="2" customFormat="1" ht="21.84" customHeight="1">
      <c r="A70" s="38"/>
      <c r="B70" s="39"/>
      <c r="C70" s="40"/>
      <c r="D70" s="40"/>
      <c r="E70" s="40"/>
      <c r="F70" s="40"/>
      <c r="G70" s="40"/>
      <c r="H70" s="40"/>
      <c r="I70" s="148"/>
      <c r="J70" s="40"/>
      <c r="K70" s="40"/>
      <c r="L70" s="149"/>
      <c r="S70" s="38"/>
      <c r="T70" s="38"/>
      <c r="U70" s="38"/>
      <c r="V70" s="38"/>
      <c r="W70" s="38"/>
      <c r="X70" s="38"/>
      <c r="Y70" s="38"/>
      <c r="Z70" s="38"/>
      <c r="AA70" s="38"/>
      <c r="AB70" s="38"/>
      <c r="AC70" s="38"/>
      <c r="AD70" s="38"/>
      <c r="AE70" s="38"/>
    </row>
    <row r="71" hidden="1" s="2" customFormat="1" ht="6.96" customHeight="1">
      <c r="A71" s="38"/>
      <c r="B71" s="59"/>
      <c r="C71" s="60"/>
      <c r="D71" s="60"/>
      <c r="E71" s="60"/>
      <c r="F71" s="60"/>
      <c r="G71" s="60"/>
      <c r="H71" s="60"/>
      <c r="I71" s="176"/>
      <c r="J71" s="60"/>
      <c r="K71" s="60"/>
      <c r="L71" s="149"/>
      <c r="S71" s="38"/>
      <c r="T71" s="38"/>
      <c r="U71" s="38"/>
      <c r="V71" s="38"/>
      <c r="W71" s="38"/>
      <c r="X71" s="38"/>
      <c r="Y71" s="38"/>
      <c r="Z71" s="38"/>
      <c r="AA71" s="38"/>
      <c r="AB71" s="38"/>
      <c r="AC71" s="38"/>
      <c r="AD71" s="38"/>
      <c r="AE71" s="38"/>
    </row>
    <row r="72" hidden="1"/>
    <row r="73" hidden="1"/>
    <row r="74" hidden="1"/>
    <row r="75" s="2" customFormat="1" ht="6.96" customHeight="1">
      <c r="A75" s="38"/>
      <c r="B75" s="61"/>
      <c r="C75" s="62"/>
      <c r="D75" s="62"/>
      <c r="E75" s="62"/>
      <c r="F75" s="62"/>
      <c r="G75" s="62"/>
      <c r="H75" s="62"/>
      <c r="I75" s="179"/>
      <c r="J75" s="62"/>
      <c r="K75" s="62"/>
      <c r="L75" s="149"/>
      <c r="S75" s="38"/>
      <c r="T75" s="38"/>
      <c r="U75" s="38"/>
      <c r="V75" s="38"/>
      <c r="W75" s="38"/>
      <c r="X75" s="38"/>
      <c r="Y75" s="38"/>
      <c r="Z75" s="38"/>
      <c r="AA75" s="38"/>
      <c r="AB75" s="38"/>
      <c r="AC75" s="38"/>
      <c r="AD75" s="38"/>
      <c r="AE75" s="38"/>
    </row>
    <row r="76" s="2" customFormat="1" ht="24.96" customHeight="1">
      <c r="A76" s="38"/>
      <c r="B76" s="39"/>
      <c r="C76" s="23" t="s">
        <v>133</v>
      </c>
      <c r="D76" s="40"/>
      <c r="E76" s="40"/>
      <c r="F76" s="40"/>
      <c r="G76" s="40"/>
      <c r="H76" s="40"/>
      <c r="I76" s="148"/>
      <c r="J76" s="40"/>
      <c r="K76" s="40"/>
      <c r="L76" s="149"/>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148"/>
      <c r="J77" s="40"/>
      <c r="K77" s="40"/>
      <c r="L77" s="149"/>
      <c r="S77" s="38"/>
      <c r="T77" s="38"/>
      <c r="U77" s="38"/>
      <c r="V77" s="38"/>
      <c r="W77" s="38"/>
      <c r="X77" s="38"/>
      <c r="Y77" s="38"/>
      <c r="Z77" s="38"/>
      <c r="AA77" s="38"/>
      <c r="AB77" s="38"/>
      <c r="AC77" s="38"/>
      <c r="AD77" s="38"/>
      <c r="AE77" s="38"/>
    </row>
    <row r="78" s="2" customFormat="1" ht="12" customHeight="1">
      <c r="A78" s="38"/>
      <c r="B78" s="39"/>
      <c r="C78" s="32" t="s">
        <v>16</v>
      </c>
      <c r="D78" s="40"/>
      <c r="E78" s="40"/>
      <c r="F78" s="40"/>
      <c r="G78" s="40"/>
      <c r="H78" s="40"/>
      <c r="I78" s="148"/>
      <c r="J78" s="40"/>
      <c r="K78" s="40"/>
      <c r="L78" s="149"/>
      <c r="S78" s="38"/>
      <c r="T78" s="38"/>
      <c r="U78" s="38"/>
      <c r="V78" s="38"/>
      <c r="W78" s="38"/>
      <c r="X78" s="38"/>
      <c r="Y78" s="38"/>
      <c r="Z78" s="38"/>
      <c r="AA78" s="38"/>
      <c r="AB78" s="38"/>
      <c r="AC78" s="38"/>
      <c r="AD78" s="38"/>
      <c r="AE78" s="38"/>
    </row>
    <row r="79" s="2" customFormat="1" ht="16.5" customHeight="1">
      <c r="A79" s="38"/>
      <c r="B79" s="39"/>
      <c r="C79" s="40"/>
      <c r="D79" s="40"/>
      <c r="E79" s="180" t="str">
        <f>E7</f>
        <v>Oprava výhybek v žst Boletice nad Labem a žst Děčín východ</v>
      </c>
      <c r="F79" s="32"/>
      <c r="G79" s="32"/>
      <c r="H79" s="32"/>
      <c r="I79" s="148"/>
      <c r="J79" s="40"/>
      <c r="K79" s="40"/>
      <c r="L79" s="149"/>
      <c r="S79" s="38"/>
      <c r="T79" s="38"/>
      <c r="U79" s="38"/>
      <c r="V79" s="38"/>
      <c r="W79" s="38"/>
      <c r="X79" s="38"/>
      <c r="Y79" s="38"/>
      <c r="Z79" s="38"/>
      <c r="AA79" s="38"/>
      <c r="AB79" s="38"/>
      <c r="AC79" s="38"/>
      <c r="AD79" s="38"/>
      <c r="AE79" s="38"/>
    </row>
    <row r="80" s="1" customFormat="1" ht="12" customHeight="1">
      <c r="B80" s="21"/>
      <c r="C80" s="32" t="s">
        <v>121</v>
      </c>
      <c r="D80" s="22"/>
      <c r="E80" s="22"/>
      <c r="F80" s="22"/>
      <c r="G80" s="22"/>
      <c r="H80" s="22"/>
      <c r="I80" s="139"/>
      <c r="J80" s="22"/>
      <c r="K80" s="22"/>
      <c r="L80" s="20"/>
    </row>
    <row r="81" s="1" customFormat="1" ht="16.5" customHeight="1">
      <c r="B81" s="21"/>
      <c r="C81" s="22"/>
      <c r="D81" s="22"/>
      <c r="E81" s="180" t="s">
        <v>122</v>
      </c>
      <c r="F81" s="22"/>
      <c r="G81" s="22"/>
      <c r="H81" s="22"/>
      <c r="I81" s="139"/>
      <c r="J81" s="22"/>
      <c r="K81" s="22"/>
      <c r="L81" s="20"/>
    </row>
    <row r="82" s="1" customFormat="1" ht="12" customHeight="1">
      <c r="B82" s="21"/>
      <c r="C82" s="32" t="s">
        <v>123</v>
      </c>
      <c r="D82" s="22"/>
      <c r="E82" s="22"/>
      <c r="F82" s="22"/>
      <c r="G82" s="22"/>
      <c r="H82" s="22"/>
      <c r="I82" s="139"/>
      <c r="J82" s="22"/>
      <c r="K82" s="22"/>
      <c r="L82" s="20"/>
    </row>
    <row r="83" s="2" customFormat="1" ht="16.5" customHeight="1">
      <c r="A83" s="38"/>
      <c r="B83" s="39"/>
      <c r="C83" s="40"/>
      <c r="D83" s="40"/>
      <c r="E83" s="181" t="s">
        <v>124</v>
      </c>
      <c r="F83" s="40"/>
      <c r="G83" s="40"/>
      <c r="H83" s="40"/>
      <c r="I83" s="148"/>
      <c r="J83" s="40"/>
      <c r="K83" s="40"/>
      <c r="L83" s="149"/>
      <c r="S83" s="38"/>
      <c r="T83" s="38"/>
      <c r="U83" s="38"/>
      <c r="V83" s="38"/>
      <c r="W83" s="38"/>
      <c r="X83" s="38"/>
      <c r="Y83" s="38"/>
      <c r="Z83" s="38"/>
      <c r="AA83" s="38"/>
      <c r="AB83" s="38"/>
      <c r="AC83" s="38"/>
      <c r="AD83" s="38"/>
      <c r="AE83" s="38"/>
    </row>
    <row r="84" s="2" customFormat="1" ht="12" customHeight="1">
      <c r="A84" s="38"/>
      <c r="B84" s="39"/>
      <c r="C84" s="32" t="s">
        <v>125</v>
      </c>
      <c r="D84" s="40"/>
      <c r="E84" s="40"/>
      <c r="F84" s="40"/>
      <c r="G84" s="40"/>
      <c r="H84" s="40"/>
      <c r="I84" s="148"/>
      <c r="J84" s="40"/>
      <c r="K84" s="40"/>
      <c r="L84" s="149"/>
      <c r="S84" s="38"/>
      <c r="T84" s="38"/>
      <c r="U84" s="38"/>
      <c r="V84" s="38"/>
      <c r="W84" s="38"/>
      <c r="X84" s="38"/>
      <c r="Y84" s="38"/>
      <c r="Z84" s="38"/>
      <c r="AA84" s="38"/>
      <c r="AB84" s="38"/>
      <c r="AC84" s="38"/>
      <c r="AD84" s="38"/>
      <c r="AE84" s="38"/>
    </row>
    <row r="85" s="2" customFormat="1" ht="16.5" customHeight="1">
      <c r="A85" s="38"/>
      <c r="B85" s="39"/>
      <c r="C85" s="40"/>
      <c r="D85" s="40"/>
      <c r="E85" s="69" t="str">
        <f>E13</f>
        <v>1 - žst Boletice nad Labem</v>
      </c>
      <c r="F85" s="40"/>
      <c r="G85" s="40"/>
      <c r="H85" s="40"/>
      <c r="I85" s="148"/>
      <c r="J85" s="40"/>
      <c r="K85" s="40"/>
      <c r="L85" s="149"/>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148"/>
      <c r="J86" s="40"/>
      <c r="K86" s="40"/>
      <c r="L86" s="149"/>
      <c r="S86" s="38"/>
      <c r="T86" s="38"/>
      <c r="U86" s="38"/>
      <c r="V86" s="38"/>
      <c r="W86" s="38"/>
      <c r="X86" s="38"/>
      <c r="Y86" s="38"/>
      <c r="Z86" s="38"/>
      <c r="AA86" s="38"/>
      <c r="AB86" s="38"/>
      <c r="AC86" s="38"/>
      <c r="AD86" s="38"/>
      <c r="AE86" s="38"/>
    </row>
    <row r="87" s="2" customFormat="1" ht="12" customHeight="1">
      <c r="A87" s="38"/>
      <c r="B87" s="39"/>
      <c r="C87" s="32" t="s">
        <v>21</v>
      </c>
      <c r="D87" s="40"/>
      <c r="E87" s="40"/>
      <c r="F87" s="27" t="str">
        <f>F16</f>
        <v>žst. Boletice nad Labem a žst. Děčín východ</v>
      </c>
      <c r="G87" s="40"/>
      <c r="H87" s="40"/>
      <c r="I87" s="151" t="s">
        <v>23</v>
      </c>
      <c r="J87" s="72" t="str">
        <f>IF(J16="","",J16)</f>
        <v>16. 1. 2020</v>
      </c>
      <c r="K87" s="40"/>
      <c r="L87" s="149"/>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8"/>
      <c r="J88" s="40"/>
      <c r="K88" s="40"/>
      <c r="L88" s="149"/>
      <c r="S88" s="38"/>
      <c r="T88" s="38"/>
      <c r="U88" s="38"/>
      <c r="V88" s="38"/>
      <c r="W88" s="38"/>
      <c r="X88" s="38"/>
      <c r="Y88" s="38"/>
      <c r="Z88" s="38"/>
      <c r="AA88" s="38"/>
      <c r="AB88" s="38"/>
      <c r="AC88" s="38"/>
      <c r="AD88" s="38"/>
      <c r="AE88" s="38"/>
    </row>
    <row r="89" s="2" customFormat="1" ht="15.15" customHeight="1">
      <c r="A89" s="38"/>
      <c r="B89" s="39"/>
      <c r="C89" s="32" t="s">
        <v>25</v>
      </c>
      <c r="D89" s="40"/>
      <c r="E89" s="40"/>
      <c r="F89" s="27" t="str">
        <f>E19</f>
        <v>Správa železnic, OŘ ÚNL</v>
      </c>
      <c r="G89" s="40"/>
      <c r="H89" s="40"/>
      <c r="I89" s="151" t="s">
        <v>33</v>
      </c>
      <c r="J89" s="36" t="str">
        <f>E25</f>
        <v xml:space="preserve"> </v>
      </c>
      <c r="K89" s="40"/>
      <c r="L89" s="149"/>
      <c r="S89" s="38"/>
      <c r="T89" s="38"/>
      <c r="U89" s="38"/>
      <c r="V89" s="38"/>
      <c r="W89" s="38"/>
      <c r="X89" s="38"/>
      <c r="Y89" s="38"/>
      <c r="Z89" s="38"/>
      <c r="AA89" s="38"/>
      <c r="AB89" s="38"/>
      <c r="AC89" s="38"/>
      <c r="AD89" s="38"/>
      <c r="AE89" s="38"/>
    </row>
    <row r="90" s="2" customFormat="1" ht="15.15" customHeight="1">
      <c r="A90" s="38"/>
      <c r="B90" s="39"/>
      <c r="C90" s="32" t="s">
        <v>31</v>
      </c>
      <c r="D90" s="40"/>
      <c r="E90" s="40"/>
      <c r="F90" s="27" t="str">
        <f>IF(E22="","",E22)</f>
        <v>Vyplň údaj</v>
      </c>
      <c r="G90" s="40"/>
      <c r="H90" s="40"/>
      <c r="I90" s="151" t="s">
        <v>36</v>
      </c>
      <c r="J90" s="36" t="str">
        <f>E28</f>
        <v>Věra Trnková</v>
      </c>
      <c r="K90" s="40"/>
      <c r="L90" s="149"/>
      <c r="S90" s="38"/>
      <c r="T90" s="38"/>
      <c r="U90" s="38"/>
      <c r="V90" s="38"/>
      <c r="W90" s="38"/>
      <c r="X90" s="38"/>
      <c r="Y90" s="38"/>
      <c r="Z90" s="38"/>
      <c r="AA90" s="38"/>
      <c r="AB90" s="38"/>
      <c r="AC90" s="38"/>
      <c r="AD90" s="38"/>
      <c r="AE90" s="38"/>
    </row>
    <row r="91" s="2" customFormat="1" ht="10.32" customHeight="1">
      <c r="A91" s="38"/>
      <c r="B91" s="39"/>
      <c r="C91" s="40"/>
      <c r="D91" s="40"/>
      <c r="E91" s="40"/>
      <c r="F91" s="40"/>
      <c r="G91" s="40"/>
      <c r="H91" s="40"/>
      <c r="I91" s="148"/>
      <c r="J91" s="40"/>
      <c r="K91" s="40"/>
      <c r="L91" s="149"/>
      <c r="S91" s="38"/>
      <c r="T91" s="38"/>
      <c r="U91" s="38"/>
      <c r="V91" s="38"/>
      <c r="W91" s="38"/>
      <c r="X91" s="38"/>
      <c r="Y91" s="38"/>
      <c r="Z91" s="38"/>
      <c r="AA91" s="38"/>
      <c r="AB91" s="38"/>
      <c r="AC91" s="38"/>
      <c r="AD91" s="38"/>
      <c r="AE91" s="38"/>
    </row>
    <row r="92" s="11" customFormat="1" ht="29.28" customHeight="1">
      <c r="A92" s="200"/>
      <c r="B92" s="201"/>
      <c r="C92" s="202" t="s">
        <v>134</v>
      </c>
      <c r="D92" s="203" t="s">
        <v>59</v>
      </c>
      <c r="E92" s="203" t="s">
        <v>55</v>
      </c>
      <c r="F92" s="203" t="s">
        <v>56</v>
      </c>
      <c r="G92" s="203" t="s">
        <v>135</v>
      </c>
      <c r="H92" s="203" t="s">
        <v>136</v>
      </c>
      <c r="I92" s="204" t="s">
        <v>137</v>
      </c>
      <c r="J92" s="203" t="s">
        <v>129</v>
      </c>
      <c r="K92" s="205" t="s">
        <v>138</v>
      </c>
      <c r="L92" s="206"/>
      <c r="M92" s="92" t="s">
        <v>19</v>
      </c>
      <c r="N92" s="93" t="s">
        <v>44</v>
      </c>
      <c r="O92" s="93" t="s">
        <v>139</v>
      </c>
      <c r="P92" s="93" t="s">
        <v>140</v>
      </c>
      <c r="Q92" s="93" t="s">
        <v>141</v>
      </c>
      <c r="R92" s="93" t="s">
        <v>142</v>
      </c>
      <c r="S92" s="93" t="s">
        <v>143</v>
      </c>
      <c r="T92" s="94" t="s">
        <v>144</v>
      </c>
      <c r="U92" s="200"/>
      <c r="V92" s="200"/>
      <c r="W92" s="200"/>
      <c r="X92" s="200"/>
      <c r="Y92" s="200"/>
      <c r="Z92" s="200"/>
      <c r="AA92" s="200"/>
      <c r="AB92" s="200"/>
      <c r="AC92" s="200"/>
      <c r="AD92" s="200"/>
      <c r="AE92" s="200"/>
    </row>
    <row r="93" s="2" customFormat="1" ht="22.8" customHeight="1">
      <c r="A93" s="38"/>
      <c r="B93" s="39"/>
      <c r="C93" s="99" t="s">
        <v>145</v>
      </c>
      <c r="D93" s="40"/>
      <c r="E93" s="40"/>
      <c r="F93" s="40"/>
      <c r="G93" s="40"/>
      <c r="H93" s="40"/>
      <c r="I93" s="148"/>
      <c r="J93" s="207">
        <f>BK93</f>
        <v>0</v>
      </c>
      <c r="K93" s="40"/>
      <c r="L93" s="44"/>
      <c r="M93" s="95"/>
      <c r="N93" s="208"/>
      <c r="O93" s="96"/>
      <c r="P93" s="209">
        <f>P94</f>
        <v>0</v>
      </c>
      <c r="Q93" s="96"/>
      <c r="R93" s="209">
        <f>R94</f>
        <v>601.09630000000004</v>
      </c>
      <c r="S93" s="96"/>
      <c r="T93" s="210">
        <f>T94</f>
        <v>0</v>
      </c>
      <c r="U93" s="38"/>
      <c r="V93" s="38"/>
      <c r="W93" s="38"/>
      <c r="X93" s="38"/>
      <c r="Y93" s="38"/>
      <c r="Z93" s="38"/>
      <c r="AA93" s="38"/>
      <c r="AB93" s="38"/>
      <c r="AC93" s="38"/>
      <c r="AD93" s="38"/>
      <c r="AE93" s="38"/>
      <c r="AT93" s="17" t="s">
        <v>73</v>
      </c>
      <c r="AU93" s="17" t="s">
        <v>130</v>
      </c>
      <c r="BK93" s="211">
        <f>BK94</f>
        <v>0</v>
      </c>
    </row>
    <row r="94" s="12" customFormat="1" ht="25.92" customHeight="1">
      <c r="A94" s="12"/>
      <c r="B94" s="212"/>
      <c r="C94" s="213"/>
      <c r="D94" s="214" t="s">
        <v>73</v>
      </c>
      <c r="E94" s="215" t="s">
        <v>146</v>
      </c>
      <c r="F94" s="215" t="s">
        <v>147</v>
      </c>
      <c r="G94" s="213"/>
      <c r="H94" s="213"/>
      <c r="I94" s="216"/>
      <c r="J94" s="217">
        <f>BK94</f>
        <v>0</v>
      </c>
      <c r="K94" s="213"/>
      <c r="L94" s="218"/>
      <c r="M94" s="219"/>
      <c r="N94" s="220"/>
      <c r="O94" s="220"/>
      <c r="P94" s="221">
        <f>P95</f>
        <v>0</v>
      </c>
      <c r="Q94" s="220"/>
      <c r="R94" s="221">
        <f>R95</f>
        <v>601.09630000000004</v>
      </c>
      <c r="S94" s="220"/>
      <c r="T94" s="222">
        <f>T95</f>
        <v>0</v>
      </c>
      <c r="U94" s="12"/>
      <c r="V94" s="12"/>
      <c r="W94" s="12"/>
      <c r="X94" s="12"/>
      <c r="Y94" s="12"/>
      <c r="Z94" s="12"/>
      <c r="AA94" s="12"/>
      <c r="AB94" s="12"/>
      <c r="AC94" s="12"/>
      <c r="AD94" s="12"/>
      <c r="AE94" s="12"/>
      <c r="AR94" s="223" t="s">
        <v>81</v>
      </c>
      <c r="AT94" s="224" t="s">
        <v>73</v>
      </c>
      <c r="AU94" s="224" t="s">
        <v>74</v>
      </c>
      <c r="AY94" s="223" t="s">
        <v>148</v>
      </c>
      <c r="BK94" s="225">
        <f>BK95</f>
        <v>0</v>
      </c>
    </row>
    <row r="95" s="12" customFormat="1" ht="22.8" customHeight="1">
      <c r="A95" s="12"/>
      <c r="B95" s="212"/>
      <c r="C95" s="213"/>
      <c r="D95" s="214" t="s">
        <v>73</v>
      </c>
      <c r="E95" s="226" t="s">
        <v>149</v>
      </c>
      <c r="F95" s="226" t="s">
        <v>150</v>
      </c>
      <c r="G95" s="213"/>
      <c r="H95" s="213"/>
      <c r="I95" s="216"/>
      <c r="J95" s="227">
        <f>BK95</f>
        <v>0</v>
      </c>
      <c r="K95" s="213"/>
      <c r="L95" s="218"/>
      <c r="M95" s="219"/>
      <c r="N95" s="220"/>
      <c r="O95" s="220"/>
      <c r="P95" s="221">
        <f>SUM(P96:P268)</f>
        <v>0</v>
      </c>
      <c r="Q95" s="220"/>
      <c r="R95" s="221">
        <f>SUM(R96:R268)</f>
        <v>601.09630000000004</v>
      </c>
      <c r="S95" s="220"/>
      <c r="T95" s="222">
        <f>SUM(T96:T268)</f>
        <v>0</v>
      </c>
      <c r="U95" s="12"/>
      <c r="V95" s="12"/>
      <c r="W95" s="12"/>
      <c r="X95" s="12"/>
      <c r="Y95" s="12"/>
      <c r="Z95" s="12"/>
      <c r="AA95" s="12"/>
      <c r="AB95" s="12"/>
      <c r="AC95" s="12"/>
      <c r="AD95" s="12"/>
      <c r="AE95" s="12"/>
      <c r="AR95" s="223" t="s">
        <v>81</v>
      </c>
      <c r="AT95" s="224" t="s">
        <v>73</v>
      </c>
      <c r="AU95" s="224" t="s">
        <v>81</v>
      </c>
      <c r="AY95" s="223" t="s">
        <v>148</v>
      </c>
      <c r="BK95" s="225">
        <f>SUM(BK96:BK268)</f>
        <v>0</v>
      </c>
    </row>
    <row r="96" s="2" customFormat="1" ht="21.75" customHeight="1">
      <c r="A96" s="38"/>
      <c r="B96" s="39"/>
      <c r="C96" s="228" t="s">
        <v>81</v>
      </c>
      <c r="D96" s="228" t="s">
        <v>151</v>
      </c>
      <c r="E96" s="229" t="s">
        <v>152</v>
      </c>
      <c r="F96" s="230" t="s">
        <v>153</v>
      </c>
      <c r="G96" s="231" t="s">
        <v>154</v>
      </c>
      <c r="H96" s="232">
        <v>179</v>
      </c>
      <c r="I96" s="233"/>
      <c r="J96" s="234">
        <f>ROUND(I96*H96,2)</f>
        <v>0</v>
      </c>
      <c r="K96" s="230" t="s">
        <v>155</v>
      </c>
      <c r="L96" s="44"/>
      <c r="M96" s="235" t="s">
        <v>19</v>
      </c>
      <c r="N96" s="236" t="s">
        <v>45</v>
      </c>
      <c r="O96" s="84"/>
      <c r="P96" s="237">
        <f>O96*H96</f>
        <v>0</v>
      </c>
      <c r="Q96" s="237">
        <v>0</v>
      </c>
      <c r="R96" s="237">
        <f>Q96*H96</f>
        <v>0</v>
      </c>
      <c r="S96" s="237">
        <v>0</v>
      </c>
      <c r="T96" s="238">
        <f>S96*H96</f>
        <v>0</v>
      </c>
      <c r="U96" s="38"/>
      <c r="V96" s="38"/>
      <c r="W96" s="38"/>
      <c r="X96" s="38"/>
      <c r="Y96" s="38"/>
      <c r="Z96" s="38"/>
      <c r="AA96" s="38"/>
      <c r="AB96" s="38"/>
      <c r="AC96" s="38"/>
      <c r="AD96" s="38"/>
      <c r="AE96" s="38"/>
      <c r="AR96" s="239" t="s">
        <v>114</v>
      </c>
      <c r="AT96" s="239" t="s">
        <v>151</v>
      </c>
      <c r="AU96" s="239" t="s">
        <v>83</v>
      </c>
      <c r="AY96" s="17" t="s">
        <v>148</v>
      </c>
      <c r="BE96" s="240">
        <f>IF(N96="základní",J96,0)</f>
        <v>0</v>
      </c>
      <c r="BF96" s="240">
        <f>IF(N96="snížená",J96,0)</f>
        <v>0</v>
      </c>
      <c r="BG96" s="240">
        <f>IF(N96="zákl. přenesená",J96,0)</f>
        <v>0</v>
      </c>
      <c r="BH96" s="240">
        <f>IF(N96="sníž. přenesená",J96,0)</f>
        <v>0</v>
      </c>
      <c r="BI96" s="240">
        <f>IF(N96="nulová",J96,0)</f>
        <v>0</v>
      </c>
      <c r="BJ96" s="17" t="s">
        <v>81</v>
      </c>
      <c r="BK96" s="240">
        <f>ROUND(I96*H96,2)</f>
        <v>0</v>
      </c>
      <c r="BL96" s="17" t="s">
        <v>114</v>
      </c>
      <c r="BM96" s="239" t="s">
        <v>156</v>
      </c>
    </row>
    <row r="97" s="2" customFormat="1">
      <c r="A97" s="38"/>
      <c r="B97" s="39"/>
      <c r="C97" s="40"/>
      <c r="D97" s="241" t="s">
        <v>157</v>
      </c>
      <c r="E97" s="40"/>
      <c r="F97" s="242" t="s">
        <v>158</v>
      </c>
      <c r="G97" s="40"/>
      <c r="H97" s="40"/>
      <c r="I97" s="148"/>
      <c r="J97" s="40"/>
      <c r="K97" s="40"/>
      <c r="L97" s="44"/>
      <c r="M97" s="243"/>
      <c r="N97" s="244"/>
      <c r="O97" s="84"/>
      <c r="P97" s="84"/>
      <c r="Q97" s="84"/>
      <c r="R97" s="84"/>
      <c r="S97" s="84"/>
      <c r="T97" s="85"/>
      <c r="U97" s="38"/>
      <c r="V97" s="38"/>
      <c r="W97" s="38"/>
      <c r="X97" s="38"/>
      <c r="Y97" s="38"/>
      <c r="Z97" s="38"/>
      <c r="AA97" s="38"/>
      <c r="AB97" s="38"/>
      <c r="AC97" s="38"/>
      <c r="AD97" s="38"/>
      <c r="AE97" s="38"/>
      <c r="AT97" s="17" t="s">
        <v>157</v>
      </c>
      <c r="AU97" s="17" t="s">
        <v>83</v>
      </c>
    </row>
    <row r="98" s="2" customFormat="1">
      <c r="A98" s="38"/>
      <c r="B98" s="39"/>
      <c r="C98" s="40"/>
      <c r="D98" s="241" t="s">
        <v>159</v>
      </c>
      <c r="E98" s="40"/>
      <c r="F98" s="245" t="s">
        <v>160</v>
      </c>
      <c r="G98" s="40"/>
      <c r="H98" s="40"/>
      <c r="I98" s="148"/>
      <c r="J98" s="40"/>
      <c r="K98" s="40"/>
      <c r="L98" s="44"/>
      <c r="M98" s="243"/>
      <c r="N98" s="244"/>
      <c r="O98" s="84"/>
      <c r="P98" s="84"/>
      <c r="Q98" s="84"/>
      <c r="R98" s="84"/>
      <c r="S98" s="84"/>
      <c r="T98" s="85"/>
      <c r="U98" s="38"/>
      <c r="V98" s="38"/>
      <c r="W98" s="38"/>
      <c r="X98" s="38"/>
      <c r="Y98" s="38"/>
      <c r="Z98" s="38"/>
      <c r="AA98" s="38"/>
      <c r="AB98" s="38"/>
      <c r="AC98" s="38"/>
      <c r="AD98" s="38"/>
      <c r="AE98" s="38"/>
      <c r="AT98" s="17" t="s">
        <v>159</v>
      </c>
      <c r="AU98" s="17" t="s">
        <v>83</v>
      </c>
    </row>
    <row r="99" s="2" customFormat="1" ht="21.75" customHeight="1">
      <c r="A99" s="38"/>
      <c r="B99" s="39"/>
      <c r="C99" s="228" t="s">
        <v>83</v>
      </c>
      <c r="D99" s="228" t="s">
        <v>151</v>
      </c>
      <c r="E99" s="229" t="s">
        <v>161</v>
      </c>
      <c r="F99" s="230" t="s">
        <v>162</v>
      </c>
      <c r="G99" s="231" t="s">
        <v>154</v>
      </c>
      <c r="H99" s="232">
        <v>127</v>
      </c>
      <c r="I99" s="233"/>
      <c r="J99" s="234">
        <f>ROUND(I99*H99,2)</f>
        <v>0</v>
      </c>
      <c r="K99" s="230" t="s">
        <v>155</v>
      </c>
      <c r="L99" s="44"/>
      <c r="M99" s="235" t="s">
        <v>19</v>
      </c>
      <c r="N99" s="236" t="s">
        <v>45</v>
      </c>
      <c r="O99" s="84"/>
      <c r="P99" s="237">
        <f>O99*H99</f>
        <v>0</v>
      </c>
      <c r="Q99" s="237">
        <v>0</v>
      </c>
      <c r="R99" s="237">
        <f>Q99*H99</f>
        <v>0</v>
      </c>
      <c r="S99" s="237">
        <v>0</v>
      </c>
      <c r="T99" s="238">
        <f>S99*H99</f>
        <v>0</v>
      </c>
      <c r="U99" s="38"/>
      <c r="V99" s="38"/>
      <c r="W99" s="38"/>
      <c r="X99" s="38"/>
      <c r="Y99" s="38"/>
      <c r="Z99" s="38"/>
      <c r="AA99" s="38"/>
      <c r="AB99" s="38"/>
      <c r="AC99" s="38"/>
      <c r="AD99" s="38"/>
      <c r="AE99" s="38"/>
      <c r="AR99" s="239" t="s">
        <v>114</v>
      </c>
      <c r="AT99" s="239" t="s">
        <v>151</v>
      </c>
      <c r="AU99" s="239" t="s">
        <v>83</v>
      </c>
      <c r="AY99" s="17" t="s">
        <v>148</v>
      </c>
      <c r="BE99" s="240">
        <f>IF(N99="základní",J99,0)</f>
        <v>0</v>
      </c>
      <c r="BF99" s="240">
        <f>IF(N99="snížená",J99,0)</f>
        <v>0</v>
      </c>
      <c r="BG99" s="240">
        <f>IF(N99="zákl. přenesená",J99,0)</f>
        <v>0</v>
      </c>
      <c r="BH99" s="240">
        <f>IF(N99="sníž. přenesená",J99,0)</f>
        <v>0</v>
      </c>
      <c r="BI99" s="240">
        <f>IF(N99="nulová",J99,0)</f>
        <v>0</v>
      </c>
      <c r="BJ99" s="17" t="s">
        <v>81</v>
      </c>
      <c r="BK99" s="240">
        <f>ROUND(I99*H99,2)</f>
        <v>0</v>
      </c>
      <c r="BL99" s="17" t="s">
        <v>114</v>
      </c>
      <c r="BM99" s="239" t="s">
        <v>163</v>
      </c>
    </row>
    <row r="100" s="2" customFormat="1">
      <c r="A100" s="38"/>
      <c r="B100" s="39"/>
      <c r="C100" s="40"/>
      <c r="D100" s="241" t="s">
        <v>157</v>
      </c>
      <c r="E100" s="40"/>
      <c r="F100" s="242" t="s">
        <v>164</v>
      </c>
      <c r="G100" s="40"/>
      <c r="H100" s="40"/>
      <c r="I100" s="148"/>
      <c r="J100" s="40"/>
      <c r="K100" s="40"/>
      <c r="L100" s="44"/>
      <c r="M100" s="243"/>
      <c r="N100" s="244"/>
      <c r="O100" s="84"/>
      <c r="P100" s="84"/>
      <c r="Q100" s="84"/>
      <c r="R100" s="84"/>
      <c r="S100" s="84"/>
      <c r="T100" s="85"/>
      <c r="U100" s="38"/>
      <c r="V100" s="38"/>
      <c r="W100" s="38"/>
      <c r="X100" s="38"/>
      <c r="Y100" s="38"/>
      <c r="Z100" s="38"/>
      <c r="AA100" s="38"/>
      <c r="AB100" s="38"/>
      <c r="AC100" s="38"/>
      <c r="AD100" s="38"/>
      <c r="AE100" s="38"/>
      <c r="AT100" s="17" t="s">
        <v>157</v>
      </c>
      <c r="AU100" s="17" t="s">
        <v>83</v>
      </c>
    </row>
    <row r="101" s="2" customFormat="1">
      <c r="A101" s="38"/>
      <c r="B101" s="39"/>
      <c r="C101" s="40"/>
      <c r="D101" s="241" t="s">
        <v>159</v>
      </c>
      <c r="E101" s="40"/>
      <c r="F101" s="245" t="s">
        <v>160</v>
      </c>
      <c r="G101" s="40"/>
      <c r="H101" s="40"/>
      <c r="I101" s="148"/>
      <c r="J101" s="40"/>
      <c r="K101" s="40"/>
      <c r="L101" s="44"/>
      <c r="M101" s="243"/>
      <c r="N101" s="244"/>
      <c r="O101" s="84"/>
      <c r="P101" s="84"/>
      <c r="Q101" s="84"/>
      <c r="R101" s="84"/>
      <c r="S101" s="84"/>
      <c r="T101" s="85"/>
      <c r="U101" s="38"/>
      <c r="V101" s="38"/>
      <c r="W101" s="38"/>
      <c r="X101" s="38"/>
      <c r="Y101" s="38"/>
      <c r="Z101" s="38"/>
      <c r="AA101" s="38"/>
      <c r="AB101" s="38"/>
      <c r="AC101" s="38"/>
      <c r="AD101" s="38"/>
      <c r="AE101" s="38"/>
      <c r="AT101" s="17" t="s">
        <v>159</v>
      </c>
      <c r="AU101" s="17" t="s">
        <v>83</v>
      </c>
    </row>
    <row r="102" s="2" customFormat="1" ht="21.75" customHeight="1">
      <c r="A102" s="38"/>
      <c r="B102" s="39"/>
      <c r="C102" s="228" t="s">
        <v>90</v>
      </c>
      <c r="D102" s="228" t="s">
        <v>151</v>
      </c>
      <c r="E102" s="229" t="s">
        <v>165</v>
      </c>
      <c r="F102" s="230" t="s">
        <v>166</v>
      </c>
      <c r="G102" s="231" t="s">
        <v>154</v>
      </c>
      <c r="H102" s="232">
        <v>72</v>
      </c>
      <c r="I102" s="233"/>
      <c r="J102" s="234">
        <f>ROUND(I102*H102,2)</f>
        <v>0</v>
      </c>
      <c r="K102" s="230" t="s">
        <v>155</v>
      </c>
      <c r="L102" s="44"/>
      <c r="M102" s="235" t="s">
        <v>19</v>
      </c>
      <c r="N102" s="236" t="s">
        <v>45</v>
      </c>
      <c r="O102" s="84"/>
      <c r="P102" s="237">
        <f>O102*H102</f>
        <v>0</v>
      </c>
      <c r="Q102" s="237">
        <v>0</v>
      </c>
      <c r="R102" s="237">
        <f>Q102*H102</f>
        <v>0</v>
      </c>
      <c r="S102" s="237">
        <v>0</v>
      </c>
      <c r="T102" s="238">
        <f>S102*H102</f>
        <v>0</v>
      </c>
      <c r="U102" s="38"/>
      <c r="V102" s="38"/>
      <c r="W102" s="38"/>
      <c r="X102" s="38"/>
      <c r="Y102" s="38"/>
      <c r="Z102" s="38"/>
      <c r="AA102" s="38"/>
      <c r="AB102" s="38"/>
      <c r="AC102" s="38"/>
      <c r="AD102" s="38"/>
      <c r="AE102" s="38"/>
      <c r="AR102" s="239" t="s">
        <v>114</v>
      </c>
      <c r="AT102" s="239" t="s">
        <v>151</v>
      </c>
      <c r="AU102" s="239" t="s">
        <v>83</v>
      </c>
      <c r="AY102" s="17" t="s">
        <v>148</v>
      </c>
      <c r="BE102" s="240">
        <f>IF(N102="základní",J102,0)</f>
        <v>0</v>
      </c>
      <c r="BF102" s="240">
        <f>IF(N102="snížená",J102,0)</f>
        <v>0</v>
      </c>
      <c r="BG102" s="240">
        <f>IF(N102="zákl. přenesená",J102,0)</f>
        <v>0</v>
      </c>
      <c r="BH102" s="240">
        <f>IF(N102="sníž. přenesená",J102,0)</f>
        <v>0</v>
      </c>
      <c r="BI102" s="240">
        <f>IF(N102="nulová",J102,0)</f>
        <v>0</v>
      </c>
      <c r="BJ102" s="17" t="s">
        <v>81</v>
      </c>
      <c r="BK102" s="240">
        <f>ROUND(I102*H102,2)</f>
        <v>0</v>
      </c>
      <c r="BL102" s="17" t="s">
        <v>114</v>
      </c>
      <c r="BM102" s="239" t="s">
        <v>167</v>
      </c>
    </row>
    <row r="103" s="2" customFormat="1">
      <c r="A103" s="38"/>
      <c r="B103" s="39"/>
      <c r="C103" s="40"/>
      <c r="D103" s="241" t="s">
        <v>157</v>
      </c>
      <c r="E103" s="40"/>
      <c r="F103" s="242" t="s">
        <v>168</v>
      </c>
      <c r="G103" s="40"/>
      <c r="H103" s="40"/>
      <c r="I103" s="148"/>
      <c r="J103" s="40"/>
      <c r="K103" s="40"/>
      <c r="L103" s="44"/>
      <c r="M103" s="243"/>
      <c r="N103" s="244"/>
      <c r="O103" s="84"/>
      <c r="P103" s="84"/>
      <c r="Q103" s="84"/>
      <c r="R103" s="84"/>
      <c r="S103" s="84"/>
      <c r="T103" s="85"/>
      <c r="U103" s="38"/>
      <c r="V103" s="38"/>
      <c r="W103" s="38"/>
      <c r="X103" s="38"/>
      <c r="Y103" s="38"/>
      <c r="Z103" s="38"/>
      <c r="AA103" s="38"/>
      <c r="AB103" s="38"/>
      <c r="AC103" s="38"/>
      <c r="AD103" s="38"/>
      <c r="AE103" s="38"/>
      <c r="AT103" s="17" t="s">
        <v>157</v>
      </c>
      <c r="AU103" s="17" t="s">
        <v>83</v>
      </c>
    </row>
    <row r="104" s="2" customFormat="1">
      <c r="A104" s="38"/>
      <c r="B104" s="39"/>
      <c r="C104" s="40"/>
      <c r="D104" s="241" t="s">
        <v>159</v>
      </c>
      <c r="E104" s="40"/>
      <c r="F104" s="245" t="s">
        <v>160</v>
      </c>
      <c r="G104" s="40"/>
      <c r="H104" s="40"/>
      <c r="I104" s="148"/>
      <c r="J104" s="40"/>
      <c r="K104" s="40"/>
      <c r="L104" s="44"/>
      <c r="M104" s="243"/>
      <c r="N104" s="244"/>
      <c r="O104" s="84"/>
      <c r="P104" s="84"/>
      <c r="Q104" s="84"/>
      <c r="R104" s="84"/>
      <c r="S104" s="84"/>
      <c r="T104" s="85"/>
      <c r="U104" s="38"/>
      <c r="V104" s="38"/>
      <c r="W104" s="38"/>
      <c r="X104" s="38"/>
      <c r="Y104" s="38"/>
      <c r="Z104" s="38"/>
      <c r="AA104" s="38"/>
      <c r="AB104" s="38"/>
      <c r="AC104" s="38"/>
      <c r="AD104" s="38"/>
      <c r="AE104" s="38"/>
      <c r="AT104" s="17" t="s">
        <v>159</v>
      </c>
      <c r="AU104" s="17" t="s">
        <v>83</v>
      </c>
    </row>
    <row r="105" s="2" customFormat="1" ht="21.75" customHeight="1">
      <c r="A105" s="38"/>
      <c r="B105" s="39"/>
      <c r="C105" s="228" t="s">
        <v>114</v>
      </c>
      <c r="D105" s="228" t="s">
        <v>151</v>
      </c>
      <c r="E105" s="229" t="s">
        <v>169</v>
      </c>
      <c r="F105" s="230" t="s">
        <v>170</v>
      </c>
      <c r="G105" s="231" t="s">
        <v>154</v>
      </c>
      <c r="H105" s="232">
        <v>83</v>
      </c>
      <c r="I105" s="233"/>
      <c r="J105" s="234">
        <f>ROUND(I105*H105,2)</f>
        <v>0</v>
      </c>
      <c r="K105" s="230" t="s">
        <v>155</v>
      </c>
      <c r="L105" s="44"/>
      <c r="M105" s="235" t="s">
        <v>19</v>
      </c>
      <c r="N105" s="236" t="s">
        <v>45</v>
      </c>
      <c r="O105" s="84"/>
      <c r="P105" s="237">
        <f>O105*H105</f>
        <v>0</v>
      </c>
      <c r="Q105" s="237">
        <v>0</v>
      </c>
      <c r="R105" s="237">
        <f>Q105*H105</f>
        <v>0</v>
      </c>
      <c r="S105" s="237">
        <v>0</v>
      </c>
      <c r="T105" s="238">
        <f>S105*H105</f>
        <v>0</v>
      </c>
      <c r="U105" s="38"/>
      <c r="V105" s="38"/>
      <c r="W105" s="38"/>
      <c r="X105" s="38"/>
      <c r="Y105" s="38"/>
      <c r="Z105" s="38"/>
      <c r="AA105" s="38"/>
      <c r="AB105" s="38"/>
      <c r="AC105" s="38"/>
      <c r="AD105" s="38"/>
      <c r="AE105" s="38"/>
      <c r="AR105" s="239" t="s">
        <v>114</v>
      </c>
      <c r="AT105" s="239" t="s">
        <v>151</v>
      </c>
      <c r="AU105" s="239" t="s">
        <v>83</v>
      </c>
      <c r="AY105" s="17" t="s">
        <v>148</v>
      </c>
      <c r="BE105" s="240">
        <f>IF(N105="základní",J105,0)</f>
        <v>0</v>
      </c>
      <c r="BF105" s="240">
        <f>IF(N105="snížená",J105,0)</f>
        <v>0</v>
      </c>
      <c r="BG105" s="240">
        <f>IF(N105="zákl. přenesená",J105,0)</f>
        <v>0</v>
      </c>
      <c r="BH105" s="240">
        <f>IF(N105="sníž. přenesená",J105,0)</f>
        <v>0</v>
      </c>
      <c r="BI105" s="240">
        <f>IF(N105="nulová",J105,0)</f>
        <v>0</v>
      </c>
      <c r="BJ105" s="17" t="s">
        <v>81</v>
      </c>
      <c r="BK105" s="240">
        <f>ROUND(I105*H105,2)</f>
        <v>0</v>
      </c>
      <c r="BL105" s="17" t="s">
        <v>114</v>
      </c>
      <c r="BM105" s="239" t="s">
        <v>171</v>
      </c>
    </row>
    <row r="106" s="2" customFormat="1">
      <c r="A106" s="38"/>
      <c r="B106" s="39"/>
      <c r="C106" s="40"/>
      <c r="D106" s="241" t="s">
        <v>157</v>
      </c>
      <c r="E106" s="40"/>
      <c r="F106" s="242" t="s">
        <v>172</v>
      </c>
      <c r="G106" s="40"/>
      <c r="H106" s="40"/>
      <c r="I106" s="148"/>
      <c r="J106" s="40"/>
      <c r="K106" s="40"/>
      <c r="L106" s="44"/>
      <c r="M106" s="243"/>
      <c r="N106" s="244"/>
      <c r="O106" s="84"/>
      <c r="P106" s="84"/>
      <c r="Q106" s="84"/>
      <c r="R106" s="84"/>
      <c r="S106" s="84"/>
      <c r="T106" s="85"/>
      <c r="U106" s="38"/>
      <c r="V106" s="38"/>
      <c r="W106" s="38"/>
      <c r="X106" s="38"/>
      <c r="Y106" s="38"/>
      <c r="Z106" s="38"/>
      <c r="AA106" s="38"/>
      <c r="AB106" s="38"/>
      <c r="AC106" s="38"/>
      <c r="AD106" s="38"/>
      <c r="AE106" s="38"/>
      <c r="AT106" s="17" t="s">
        <v>157</v>
      </c>
      <c r="AU106" s="17" t="s">
        <v>83</v>
      </c>
    </row>
    <row r="107" s="2" customFormat="1">
      <c r="A107" s="38"/>
      <c r="B107" s="39"/>
      <c r="C107" s="40"/>
      <c r="D107" s="241" t="s">
        <v>159</v>
      </c>
      <c r="E107" s="40"/>
      <c r="F107" s="245" t="s">
        <v>160</v>
      </c>
      <c r="G107" s="40"/>
      <c r="H107" s="40"/>
      <c r="I107" s="148"/>
      <c r="J107" s="40"/>
      <c r="K107" s="40"/>
      <c r="L107" s="44"/>
      <c r="M107" s="243"/>
      <c r="N107" s="244"/>
      <c r="O107" s="84"/>
      <c r="P107" s="84"/>
      <c r="Q107" s="84"/>
      <c r="R107" s="84"/>
      <c r="S107" s="84"/>
      <c r="T107" s="85"/>
      <c r="U107" s="38"/>
      <c r="V107" s="38"/>
      <c r="W107" s="38"/>
      <c r="X107" s="38"/>
      <c r="Y107" s="38"/>
      <c r="Z107" s="38"/>
      <c r="AA107" s="38"/>
      <c r="AB107" s="38"/>
      <c r="AC107" s="38"/>
      <c r="AD107" s="38"/>
      <c r="AE107" s="38"/>
      <c r="AT107" s="17" t="s">
        <v>159</v>
      </c>
      <c r="AU107" s="17" t="s">
        <v>83</v>
      </c>
    </row>
    <row r="108" s="13" customFormat="1">
      <c r="A108" s="13"/>
      <c r="B108" s="246"/>
      <c r="C108" s="247"/>
      <c r="D108" s="241" t="s">
        <v>173</v>
      </c>
      <c r="E108" s="248" t="s">
        <v>19</v>
      </c>
      <c r="F108" s="249" t="s">
        <v>174</v>
      </c>
      <c r="G108" s="247"/>
      <c r="H108" s="250">
        <v>10</v>
      </c>
      <c r="I108" s="251"/>
      <c r="J108" s="247"/>
      <c r="K108" s="247"/>
      <c r="L108" s="252"/>
      <c r="M108" s="253"/>
      <c r="N108" s="254"/>
      <c r="O108" s="254"/>
      <c r="P108" s="254"/>
      <c r="Q108" s="254"/>
      <c r="R108" s="254"/>
      <c r="S108" s="254"/>
      <c r="T108" s="255"/>
      <c r="U108" s="13"/>
      <c r="V108" s="13"/>
      <c r="W108" s="13"/>
      <c r="X108" s="13"/>
      <c r="Y108" s="13"/>
      <c r="Z108" s="13"/>
      <c r="AA108" s="13"/>
      <c r="AB108" s="13"/>
      <c r="AC108" s="13"/>
      <c r="AD108" s="13"/>
      <c r="AE108" s="13"/>
      <c r="AT108" s="256" t="s">
        <v>173</v>
      </c>
      <c r="AU108" s="256" t="s">
        <v>83</v>
      </c>
      <c r="AV108" s="13" t="s">
        <v>83</v>
      </c>
      <c r="AW108" s="13" t="s">
        <v>35</v>
      </c>
      <c r="AX108" s="13" t="s">
        <v>74</v>
      </c>
      <c r="AY108" s="256" t="s">
        <v>148</v>
      </c>
    </row>
    <row r="109" s="13" customFormat="1">
      <c r="A109" s="13"/>
      <c r="B109" s="246"/>
      <c r="C109" s="247"/>
      <c r="D109" s="241" t="s">
        <v>173</v>
      </c>
      <c r="E109" s="248" t="s">
        <v>19</v>
      </c>
      <c r="F109" s="249" t="s">
        <v>175</v>
      </c>
      <c r="G109" s="247"/>
      <c r="H109" s="250">
        <v>5</v>
      </c>
      <c r="I109" s="251"/>
      <c r="J109" s="247"/>
      <c r="K109" s="247"/>
      <c r="L109" s="252"/>
      <c r="M109" s="253"/>
      <c r="N109" s="254"/>
      <c r="O109" s="254"/>
      <c r="P109" s="254"/>
      <c r="Q109" s="254"/>
      <c r="R109" s="254"/>
      <c r="S109" s="254"/>
      <c r="T109" s="255"/>
      <c r="U109" s="13"/>
      <c r="V109" s="13"/>
      <c r="W109" s="13"/>
      <c r="X109" s="13"/>
      <c r="Y109" s="13"/>
      <c r="Z109" s="13"/>
      <c r="AA109" s="13"/>
      <c r="AB109" s="13"/>
      <c r="AC109" s="13"/>
      <c r="AD109" s="13"/>
      <c r="AE109" s="13"/>
      <c r="AT109" s="256" t="s">
        <v>173</v>
      </c>
      <c r="AU109" s="256" t="s">
        <v>83</v>
      </c>
      <c r="AV109" s="13" t="s">
        <v>83</v>
      </c>
      <c r="AW109" s="13" t="s">
        <v>35</v>
      </c>
      <c r="AX109" s="13" t="s">
        <v>74</v>
      </c>
      <c r="AY109" s="256" t="s">
        <v>148</v>
      </c>
    </row>
    <row r="110" s="13" customFormat="1">
      <c r="A110" s="13"/>
      <c r="B110" s="246"/>
      <c r="C110" s="247"/>
      <c r="D110" s="241" t="s">
        <v>173</v>
      </c>
      <c r="E110" s="248" t="s">
        <v>19</v>
      </c>
      <c r="F110" s="249" t="s">
        <v>176</v>
      </c>
      <c r="G110" s="247"/>
      <c r="H110" s="250">
        <v>6</v>
      </c>
      <c r="I110" s="251"/>
      <c r="J110" s="247"/>
      <c r="K110" s="247"/>
      <c r="L110" s="252"/>
      <c r="M110" s="253"/>
      <c r="N110" s="254"/>
      <c r="O110" s="254"/>
      <c r="P110" s="254"/>
      <c r="Q110" s="254"/>
      <c r="R110" s="254"/>
      <c r="S110" s="254"/>
      <c r="T110" s="255"/>
      <c r="U110" s="13"/>
      <c r="V110" s="13"/>
      <c r="W110" s="13"/>
      <c r="X110" s="13"/>
      <c r="Y110" s="13"/>
      <c r="Z110" s="13"/>
      <c r="AA110" s="13"/>
      <c r="AB110" s="13"/>
      <c r="AC110" s="13"/>
      <c r="AD110" s="13"/>
      <c r="AE110" s="13"/>
      <c r="AT110" s="256" t="s">
        <v>173</v>
      </c>
      <c r="AU110" s="256" t="s">
        <v>83</v>
      </c>
      <c r="AV110" s="13" t="s">
        <v>83</v>
      </c>
      <c r="AW110" s="13" t="s">
        <v>35</v>
      </c>
      <c r="AX110" s="13" t="s">
        <v>74</v>
      </c>
      <c r="AY110" s="256" t="s">
        <v>148</v>
      </c>
    </row>
    <row r="111" s="13" customFormat="1">
      <c r="A111" s="13"/>
      <c r="B111" s="246"/>
      <c r="C111" s="247"/>
      <c r="D111" s="241" t="s">
        <v>173</v>
      </c>
      <c r="E111" s="248" t="s">
        <v>19</v>
      </c>
      <c r="F111" s="249" t="s">
        <v>177</v>
      </c>
      <c r="G111" s="247"/>
      <c r="H111" s="250">
        <v>8</v>
      </c>
      <c r="I111" s="251"/>
      <c r="J111" s="247"/>
      <c r="K111" s="247"/>
      <c r="L111" s="252"/>
      <c r="M111" s="253"/>
      <c r="N111" s="254"/>
      <c r="O111" s="254"/>
      <c r="P111" s="254"/>
      <c r="Q111" s="254"/>
      <c r="R111" s="254"/>
      <c r="S111" s="254"/>
      <c r="T111" s="255"/>
      <c r="U111" s="13"/>
      <c r="V111" s="13"/>
      <c r="W111" s="13"/>
      <c r="X111" s="13"/>
      <c r="Y111" s="13"/>
      <c r="Z111" s="13"/>
      <c r="AA111" s="13"/>
      <c r="AB111" s="13"/>
      <c r="AC111" s="13"/>
      <c r="AD111" s="13"/>
      <c r="AE111" s="13"/>
      <c r="AT111" s="256" t="s">
        <v>173</v>
      </c>
      <c r="AU111" s="256" t="s">
        <v>83</v>
      </c>
      <c r="AV111" s="13" t="s">
        <v>83</v>
      </c>
      <c r="AW111" s="13" t="s">
        <v>35</v>
      </c>
      <c r="AX111" s="13" t="s">
        <v>74</v>
      </c>
      <c r="AY111" s="256" t="s">
        <v>148</v>
      </c>
    </row>
    <row r="112" s="13" customFormat="1">
      <c r="A112" s="13"/>
      <c r="B112" s="246"/>
      <c r="C112" s="247"/>
      <c r="D112" s="241" t="s">
        <v>173</v>
      </c>
      <c r="E112" s="248" t="s">
        <v>19</v>
      </c>
      <c r="F112" s="249" t="s">
        <v>178</v>
      </c>
      <c r="G112" s="247"/>
      <c r="H112" s="250">
        <v>9</v>
      </c>
      <c r="I112" s="251"/>
      <c r="J112" s="247"/>
      <c r="K112" s="247"/>
      <c r="L112" s="252"/>
      <c r="M112" s="253"/>
      <c r="N112" s="254"/>
      <c r="O112" s="254"/>
      <c r="P112" s="254"/>
      <c r="Q112" s="254"/>
      <c r="R112" s="254"/>
      <c r="S112" s="254"/>
      <c r="T112" s="255"/>
      <c r="U112" s="13"/>
      <c r="V112" s="13"/>
      <c r="W112" s="13"/>
      <c r="X112" s="13"/>
      <c r="Y112" s="13"/>
      <c r="Z112" s="13"/>
      <c r="AA112" s="13"/>
      <c r="AB112" s="13"/>
      <c r="AC112" s="13"/>
      <c r="AD112" s="13"/>
      <c r="AE112" s="13"/>
      <c r="AT112" s="256" t="s">
        <v>173</v>
      </c>
      <c r="AU112" s="256" t="s">
        <v>83</v>
      </c>
      <c r="AV112" s="13" t="s">
        <v>83</v>
      </c>
      <c r="AW112" s="13" t="s">
        <v>35</v>
      </c>
      <c r="AX112" s="13" t="s">
        <v>74</v>
      </c>
      <c r="AY112" s="256" t="s">
        <v>148</v>
      </c>
    </row>
    <row r="113" s="13" customFormat="1">
      <c r="A113" s="13"/>
      <c r="B113" s="246"/>
      <c r="C113" s="247"/>
      <c r="D113" s="241" t="s">
        <v>173</v>
      </c>
      <c r="E113" s="248" t="s">
        <v>19</v>
      </c>
      <c r="F113" s="249" t="s">
        <v>179</v>
      </c>
      <c r="G113" s="247"/>
      <c r="H113" s="250">
        <v>8</v>
      </c>
      <c r="I113" s="251"/>
      <c r="J113" s="247"/>
      <c r="K113" s="247"/>
      <c r="L113" s="252"/>
      <c r="M113" s="253"/>
      <c r="N113" s="254"/>
      <c r="O113" s="254"/>
      <c r="P113" s="254"/>
      <c r="Q113" s="254"/>
      <c r="R113" s="254"/>
      <c r="S113" s="254"/>
      <c r="T113" s="255"/>
      <c r="U113" s="13"/>
      <c r="V113" s="13"/>
      <c r="W113" s="13"/>
      <c r="X113" s="13"/>
      <c r="Y113" s="13"/>
      <c r="Z113" s="13"/>
      <c r="AA113" s="13"/>
      <c r="AB113" s="13"/>
      <c r="AC113" s="13"/>
      <c r="AD113" s="13"/>
      <c r="AE113" s="13"/>
      <c r="AT113" s="256" t="s">
        <v>173</v>
      </c>
      <c r="AU113" s="256" t="s">
        <v>83</v>
      </c>
      <c r="AV113" s="13" t="s">
        <v>83</v>
      </c>
      <c r="AW113" s="13" t="s">
        <v>35</v>
      </c>
      <c r="AX113" s="13" t="s">
        <v>74</v>
      </c>
      <c r="AY113" s="256" t="s">
        <v>148</v>
      </c>
    </row>
    <row r="114" s="13" customFormat="1">
      <c r="A114" s="13"/>
      <c r="B114" s="246"/>
      <c r="C114" s="247"/>
      <c r="D114" s="241" t="s">
        <v>173</v>
      </c>
      <c r="E114" s="248" t="s">
        <v>19</v>
      </c>
      <c r="F114" s="249" t="s">
        <v>180</v>
      </c>
      <c r="G114" s="247"/>
      <c r="H114" s="250">
        <v>8</v>
      </c>
      <c r="I114" s="251"/>
      <c r="J114" s="247"/>
      <c r="K114" s="247"/>
      <c r="L114" s="252"/>
      <c r="M114" s="253"/>
      <c r="N114" s="254"/>
      <c r="O114" s="254"/>
      <c r="P114" s="254"/>
      <c r="Q114" s="254"/>
      <c r="R114" s="254"/>
      <c r="S114" s="254"/>
      <c r="T114" s="255"/>
      <c r="U114" s="13"/>
      <c r="V114" s="13"/>
      <c r="W114" s="13"/>
      <c r="X114" s="13"/>
      <c r="Y114" s="13"/>
      <c r="Z114" s="13"/>
      <c r="AA114" s="13"/>
      <c r="AB114" s="13"/>
      <c r="AC114" s="13"/>
      <c r="AD114" s="13"/>
      <c r="AE114" s="13"/>
      <c r="AT114" s="256" t="s">
        <v>173</v>
      </c>
      <c r="AU114" s="256" t="s">
        <v>83</v>
      </c>
      <c r="AV114" s="13" t="s">
        <v>83</v>
      </c>
      <c r="AW114" s="13" t="s">
        <v>35</v>
      </c>
      <c r="AX114" s="13" t="s">
        <v>74</v>
      </c>
      <c r="AY114" s="256" t="s">
        <v>148</v>
      </c>
    </row>
    <row r="115" s="13" customFormat="1">
      <c r="A115" s="13"/>
      <c r="B115" s="246"/>
      <c r="C115" s="247"/>
      <c r="D115" s="241" t="s">
        <v>173</v>
      </c>
      <c r="E115" s="248" t="s">
        <v>19</v>
      </c>
      <c r="F115" s="249" t="s">
        <v>181</v>
      </c>
      <c r="G115" s="247"/>
      <c r="H115" s="250">
        <v>10</v>
      </c>
      <c r="I115" s="251"/>
      <c r="J115" s="247"/>
      <c r="K115" s="247"/>
      <c r="L115" s="252"/>
      <c r="M115" s="253"/>
      <c r="N115" s="254"/>
      <c r="O115" s="254"/>
      <c r="P115" s="254"/>
      <c r="Q115" s="254"/>
      <c r="R115" s="254"/>
      <c r="S115" s="254"/>
      <c r="T115" s="255"/>
      <c r="U115" s="13"/>
      <c r="V115" s="13"/>
      <c r="W115" s="13"/>
      <c r="X115" s="13"/>
      <c r="Y115" s="13"/>
      <c r="Z115" s="13"/>
      <c r="AA115" s="13"/>
      <c r="AB115" s="13"/>
      <c r="AC115" s="13"/>
      <c r="AD115" s="13"/>
      <c r="AE115" s="13"/>
      <c r="AT115" s="256" t="s">
        <v>173</v>
      </c>
      <c r="AU115" s="256" t="s">
        <v>83</v>
      </c>
      <c r="AV115" s="13" t="s">
        <v>83</v>
      </c>
      <c r="AW115" s="13" t="s">
        <v>35</v>
      </c>
      <c r="AX115" s="13" t="s">
        <v>74</v>
      </c>
      <c r="AY115" s="256" t="s">
        <v>148</v>
      </c>
    </row>
    <row r="116" s="13" customFormat="1">
      <c r="A116" s="13"/>
      <c r="B116" s="246"/>
      <c r="C116" s="247"/>
      <c r="D116" s="241" t="s">
        <v>173</v>
      </c>
      <c r="E116" s="248" t="s">
        <v>19</v>
      </c>
      <c r="F116" s="249" t="s">
        <v>182</v>
      </c>
      <c r="G116" s="247"/>
      <c r="H116" s="250">
        <v>10</v>
      </c>
      <c r="I116" s="251"/>
      <c r="J116" s="247"/>
      <c r="K116" s="247"/>
      <c r="L116" s="252"/>
      <c r="M116" s="253"/>
      <c r="N116" s="254"/>
      <c r="O116" s="254"/>
      <c r="P116" s="254"/>
      <c r="Q116" s="254"/>
      <c r="R116" s="254"/>
      <c r="S116" s="254"/>
      <c r="T116" s="255"/>
      <c r="U116" s="13"/>
      <c r="V116" s="13"/>
      <c r="W116" s="13"/>
      <c r="X116" s="13"/>
      <c r="Y116" s="13"/>
      <c r="Z116" s="13"/>
      <c r="AA116" s="13"/>
      <c r="AB116" s="13"/>
      <c r="AC116" s="13"/>
      <c r="AD116" s="13"/>
      <c r="AE116" s="13"/>
      <c r="AT116" s="256" t="s">
        <v>173</v>
      </c>
      <c r="AU116" s="256" t="s">
        <v>83</v>
      </c>
      <c r="AV116" s="13" t="s">
        <v>83</v>
      </c>
      <c r="AW116" s="13" t="s">
        <v>35</v>
      </c>
      <c r="AX116" s="13" t="s">
        <v>74</v>
      </c>
      <c r="AY116" s="256" t="s">
        <v>148</v>
      </c>
    </row>
    <row r="117" s="13" customFormat="1">
      <c r="A117" s="13"/>
      <c r="B117" s="246"/>
      <c r="C117" s="247"/>
      <c r="D117" s="241" t="s">
        <v>173</v>
      </c>
      <c r="E117" s="248" t="s">
        <v>19</v>
      </c>
      <c r="F117" s="249" t="s">
        <v>183</v>
      </c>
      <c r="G117" s="247"/>
      <c r="H117" s="250">
        <v>9</v>
      </c>
      <c r="I117" s="251"/>
      <c r="J117" s="247"/>
      <c r="K117" s="247"/>
      <c r="L117" s="252"/>
      <c r="M117" s="253"/>
      <c r="N117" s="254"/>
      <c r="O117" s="254"/>
      <c r="P117" s="254"/>
      <c r="Q117" s="254"/>
      <c r="R117" s="254"/>
      <c r="S117" s="254"/>
      <c r="T117" s="255"/>
      <c r="U117" s="13"/>
      <c r="V117" s="13"/>
      <c r="W117" s="13"/>
      <c r="X117" s="13"/>
      <c r="Y117" s="13"/>
      <c r="Z117" s="13"/>
      <c r="AA117" s="13"/>
      <c r="AB117" s="13"/>
      <c r="AC117" s="13"/>
      <c r="AD117" s="13"/>
      <c r="AE117" s="13"/>
      <c r="AT117" s="256" t="s">
        <v>173</v>
      </c>
      <c r="AU117" s="256" t="s">
        <v>83</v>
      </c>
      <c r="AV117" s="13" t="s">
        <v>83</v>
      </c>
      <c r="AW117" s="13" t="s">
        <v>35</v>
      </c>
      <c r="AX117" s="13" t="s">
        <v>74</v>
      </c>
      <c r="AY117" s="256" t="s">
        <v>148</v>
      </c>
    </row>
    <row r="118" s="14" customFormat="1">
      <c r="A118" s="14"/>
      <c r="B118" s="257"/>
      <c r="C118" s="258"/>
      <c r="D118" s="241" t="s">
        <v>173</v>
      </c>
      <c r="E118" s="259" t="s">
        <v>19</v>
      </c>
      <c r="F118" s="260" t="s">
        <v>184</v>
      </c>
      <c r="G118" s="258"/>
      <c r="H118" s="261">
        <v>83</v>
      </c>
      <c r="I118" s="262"/>
      <c r="J118" s="258"/>
      <c r="K118" s="258"/>
      <c r="L118" s="263"/>
      <c r="M118" s="264"/>
      <c r="N118" s="265"/>
      <c r="O118" s="265"/>
      <c r="P118" s="265"/>
      <c r="Q118" s="265"/>
      <c r="R118" s="265"/>
      <c r="S118" s="265"/>
      <c r="T118" s="266"/>
      <c r="U118" s="14"/>
      <c r="V118" s="14"/>
      <c r="W118" s="14"/>
      <c r="X118" s="14"/>
      <c r="Y118" s="14"/>
      <c r="Z118" s="14"/>
      <c r="AA118" s="14"/>
      <c r="AB118" s="14"/>
      <c r="AC118" s="14"/>
      <c r="AD118" s="14"/>
      <c r="AE118" s="14"/>
      <c r="AT118" s="267" t="s">
        <v>173</v>
      </c>
      <c r="AU118" s="267" t="s">
        <v>83</v>
      </c>
      <c r="AV118" s="14" t="s">
        <v>114</v>
      </c>
      <c r="AW118" s="14" t="s">
        <v>35</v>
      </c>
      <c r="AX118" s="14" t="s">
        <v>81</v>
      </c>
      <c r="AY118" s="267" t="s">
        <v>148</v>
      </c>
    </row>
    <row r="119" s="2" customFormat="1" ht="21.75" customHeight="1">
      <c r="A119" s="38"/>
      <c r="B119" s="39"/>
      <c r="C119" s="228" t="s">
        <v>149</v>
      </c>
      <c r="D119" s="228" t="s">
        <v>151</v>
      </c>
      <c r="E119" s="229" t="s">
        <v>185</v>
      </c>
      <c r="F119" s="230" t="s">
        <v>186</v>
      </c>
      <c r="G119" s="231" t="s">
        <v>154</v>
      </c>
      <c r="H119" s="232">
        <v>454</v>
      </c>
      <c r="I119" s="233"/>
      <c r="J119" s="234">
        <f>ROUND(I119*H119,2)</f>
        <v>0</v>
      </c>
      <c r="K119" s="230" t="s">
        <v>155</v>
      </c>
      <c r="L119" s="44"/>
      <c r="M119" s="235" t="s">
        <v>19</v>
      </c>
      <c r="N119" s="236" t="s">
        <v>45</v>
      </c>
      <c r="O119" s="84"/>
      <c r="P119" s="237">
        <f>O119*H119</f>
        <v>0</v>
      </c>
      <c r="Q119" s="237">
        <v>0</v>
      </c>
      <c r="R119" s="237">
        <f>Q119*H119</f>
        <v>0</v>
      </c>
      <c r="S119" s="237">
        <v>0</v>
      </c>
      <c r="T119" s="238">
        <f>S119*H119</f>
        <v>0</v>
      </c>
      <c r="U119" s="38"/>
      <c r="V119" s="38"/>
      <c r="W119" s="38"/>
      <c r="X119" s="38"/>
      <c r="Y119" s="38"/>
      <c r="Z119" s="38"/>
      <c r="AA119" s="38"/>
      <c r="AB119" s="38"/>
      <c r="AC119" s="38"/>
      <c r="AD119" s="38"/>
      <c r="AE119" s="38"/>
      <c r="AR119" s="239" t="s">
        <v>114</v>
      </c>
      <c r="AT119" s="239" t="s">
        <v>151</v>
      </c>
      <c r="AU119" s="239" t="s">
        <v>83</v>
      </c>
      <c r="AY119" s="17" t="s">
        <v>148</v>
      </c>
      <c r="BE119" s="240">
        <f>IF(N119="základní",J119,0)</f>
        <v>0</v>
      </c>
      <c r="BF119" s="240">
        <f>IF(N119="snížená",J119,0)</f>
        <v>0</v>
      </c>
      <c r="BG119" s="240">
        <f>IF(N119="zákl. přenesená",J119,0)</f>
        <v>0</v>
      </c>
      <c r="BH119" s="240">
        <f>IF(N119="sníž. přenesená",J119,0)</f>
        <v>0</v>
      </c>
      <c r="BI119" s="240">
        <f>IF(N119="nulová",J119,0)</f>
        <v>0</v>
      </c>
      <c r="BJ119" s="17" t="s">
        <v>81</v>
      </c>
      <c r="BK119" s="240">
        <f>ROUND(I119*H119,2)</f>
        <v>0</v>
      </c>
      <c r="BL119" s="17" t="s">
        <v>114</v>
      </c>
      <c r="BM119" s="239" t="s">
        <v>187</v>
      </c>
    </row>
    <row r="120" s="2" customFormat="1">
      <c r="A120" s="38"/>
      <c r="B120" s="39"/>
      <c r="C120" s="40"/>
      <c r="D120" s="241" t="s">
        <v>157</v>
      </c>
      <c r="E120" s="40"/>
      <c r="F120" s="242" t="s">
        <v>188</v>
      </c>
      <c r="G120" s="40"/>
      <c r="H120" s="40"/>
      <c r="I120" s="148"/>
      <c r="J120" s="40"/>
      <c r="K120" s="40"/>
      <c r="L120" s="44"/>
      <c r="M120" s="243"/>
      <c r="N120" s="244"/>
      <c r="O120" s="84"/>
      <c r="P120" s="84"/>
      <c r="Q120" s="84"/>
      <c r="R120" s="84"/>
      <c r="S120" s="84"/>
      <c r="T120" s="85"/>
      <c r="U120" s="38"/>
      <c r="V120" s="38"/>
      <c r="W120" s="38"/>
      <c r="X120" s="38"/>
      <c r="Y120" s="38"/>
      <c r="Z120" s="38"/>
      <c r="AA120" s="38"/>
      <c r="AB120" s="38"/>
      <c r="AC120" s="38"/>
      <c r="AD120" s="38"/>
      <c r="AE120" s="38"/>
      <c r="AT120" s="17" t="s">
        <v>157</v>
      </c>
      <c r="AU120" s="17" t="s">
        <v>83</v>
      </c>
    </row>
    <row r="121" s="2" customFormat="1">
      <c r="A121" s="38"/>
      <c r="B121" s="39"/>
      <c r="C121" s="40"/>
      <c r="D121" s="241" t="s">
        <v>159</v>
      </c>
      <c r="E121" s="40"/>
      <c r="F121" s="245" t="s">
        <v>160</v>
      </c>
      <c r="G121" s="40"/>
      <c r="H121" s="40"/>
      <c r="I121" s="148"/>
      <c r="J121" s="40"/>
      <c r="K121" s="40"/>
      <c r="L121" s="44"/>
      <c r="M121" s="243"/>
      <c r="N121" s="244"/>
      <c r="O121" s="84"/>
      <c r="P121" s="84"/>
      <c r="Q121" s="84"/>
      <c r="R121" s="84"/>
      <c r="S121" s="84"/>
      <c r="T121" s="85"/>
      <c r="U121" s="38"/>
      <c r="V121" s="38"/>
      <c r="W121" s="38"/>
      <c r="X121" s="38"/>
      <c r="Y121" s="38"/>
      <c r="Z121" s="38"/>
      <c r="AA121" s="38"/>
      <c r="AB121" s="38"/>
      <c r="AC121" s="38"/>
      <c r="AD121" s="38"/>
      <c r="AE121" s="38"/>
      <c r="AT121" s="17" t="s">
        <v>159</v>
      </c>
      <c r="AU121" s="17" t="s">
        <v>83</v>
      </c>
    </row>
    <row r="122" s="13" customFormat="1">
      <c r="A122" s="13"/>
      <c r="B122" s="246"/>
      <c r="C122" s="247"/>
      <c r="D122" s="241" t="s">
        <v>173</v>
      </c>
      <c r="E122" s="248" t="s">
        <v>19</v>
      </c>
      <c r="F122" s="249" t="s">
        <v>189</v>
      </c>
      <c r="G122" s="247"/>
      <c r="H122" s="250">
        <v>6</v>
      </c>
      <c r="I122" s="251"/>
      <c r="J122" s="247"/>
      <c r="K122" s="247"/>
      <c r="L122" s="252"/>
      <c r="M122" s="253"/>
      <c r="N122" s="254"/>
      <c r="O122" s="254"/>
      <c r="P122" s="254"/>
      <c r="Q122" s="254"/>
      <c r="R122" s="254"/>
      <c r="S122" s="254"/>
      <c r="T122" s="255"/>
      <c r="U122" s="13"/>
      <c r="V122" s="13"/>
      <c r="W122" s="13"/>
      <c r="X122" s="13"/>
      <c r="Y122" s="13"/>
      <c r="Z122" s="13"/>
      <c r="AA122" s="13"/>
      <c r="AB122" s="13"/>
      <c r="AC122" s="13"/>
      <c r="AD122" s="13"/>
      <c r="AE122" s="13"/>
      <c r="AT122" s="256" t="s">
        <v>173</v>
      </c>
      <c r="AU122" s="256" t="s">
        <v>83</v>
      </c>
      <c r="AV122" s="13" t="s">
        <v>83</v>
      </c>
      <c r="AW122" s="13" t="s">
        <v>35</v>
      </c>
      <c r="AX122" s="13" t="s">
        <v>74</v>
      </c>
      <c r="AY122" s="256" t="s">
        <v>148</v>
      </c>
    </row>
    <row r="123" s="13" customFormat="1">
      <c r="A123" s="13"/>
      <c r="B123" s="246"/>
      <c r="C123" s="247"/>
      <c r="D123" s="241" t="s">
        <v>173</v>
      </c>
      <c r="E123" s="248" t="s">
        <v>19</v>
      </c>
      <c r="F123" s="249" t="s">
        <v>190</v>
      </c>
      <c r="G123" s="247"/>
      <c r="H123" s="250">
        <v>9</v>
      </c>
      <c r="I123" s="251"/>
      <c r="J123" s="247"/>
      <c r="K123" s="247"/>
      <c r="L123" s="252"/>
      <c r="M123" s="253"/>
      <c r="N123" s="254"/>
      <c r="O123" s="254"/>
      <c r="P123" s="254"/>
      <c r="Q123" s="254"/>
      <c r="R123" s="254"/>
      <c r="S123" s="254"/>
      <c r="T123" s="255"/>
      <c r="U123" s="13"/>
      <c r="V123" s="13"/>
      <c r="W123" s="13"/>
      <c r="X123" s="13"/>
      <c r="Y123" s="13"/>
      <c r="Z123" s="13"/>
      <c r="AA123" s="13"/>
      <c r="AB123" s="13"/>
      <c r="AC123" s="13"/>
      <c r="AD123" s="13"/>
      <c r="AE123" s="13"/>
      <c r="AT123" s="256" t="s">
        <v>173</v>
      </c>
      <c r="AU123" s="256" t="s">
        <v>83</v>
      </c>
      <c r="AV123" s="13" t="s">
        <v>83</v>
      </c>
      <c r="AW123" s="13" t="s">
        <v>35</v>
      </c>
      <c r="AX123" s="13" t="s">
        <v>74</v>
      </c>
      <c r="AY123" s="256" t="s">
        <v>148</v>
      </c>
    </row>
    <row r="124" s="13" customFormat="1">
      <c r="A124" s="13"/>
      <c r="B124" s="246"/>
      <c r="C124" s="247"/>
      <c r="D124" s="241" t="s">
        <v>173</v>
      </c>
      <c r="E124" s="248" t="s">
        <v>19</v>
      </c>
      <c r="F124" s="249" t="s">
        <v>191</v>
      </c>
      <c r="G124" s="247"/>
      <c r="H124" s="250">
        <v>357</v>
      </c>
      <c r="I124" s="251"/>
      <c r="J124" s="247"/>
      <c r="K124" s="247"/>
      <c r="L124" s="252"/>
      <c r="M124" s="253"/>
      <c r="N124" s="254"/>
      <c r="O124" s="254"/>
      <c r="P124" s="254"/>
      <c r="Q124" s="254"/>
      <c r="R124" s="254"/>
      <c r="S124" s="254"/>
      <c r="T124" s="255"/>
      <c r="U124" s="13"/>
      <c r="V124" s="13"/>
      <c r="W124" s="13"/>
      <c r="X124" s="13"/>
      <c r="Y124" s="13"/>
      <c r="Z124" s="13"/>
      <c r="AA124" s="13"/>
      <c r="AB124" s="13"/>
      <c r="AC124" s="13"/>
      <c r="AD124" s="13"/>
      <c r="AE124" s="13"/>
      <c r="AT124" s="256" t="s">
        <v>173</v>
      </c>
      <c r="AU124" s="256" t="s">
        <v>83</v>
      </c>
      <c r="AV124" s="13" t="s">
        <v>83</v>
      </c>
      <c r="AW124" s="13" t="s">
        <v>35</v>
      </c>
      <c r="AX124" s="13" t="s">
        <v>74</v>
      </c>
      <c r="AY124" s="256" t="s">
        <v>148</v>
      </c>
    </row>
    <row r="125" s="13" customFormat="1">
      <c r="A125" s="13"/>
      <c r="B125" s="246"/>
      <c r="C125" s="247"/>
      <c r="D125" s="241" t="s">
        <v>173</v>
      </c>
      <c r="E125" s="248" t="s">
        <v>19</v>
      </c>
      <c r="F125" s="249" t="s">
        <v>192</v>
      </c>
      <c r="G125" s="247"/>
      <c r="H125" s="250">
        <v>82</v>
      </c>
      <c r="I125" s="251"/>
      <c r="J125" s="247"/>
      <c r="K125" s="247"/>
      <c r="L125" s="252"/>
      <c r="M125" s="253"/>
      <c r="N125" s="254"/>
      <c r="O125" s="254"/>
      <c r="P125" s="254"/>
      <c r="Q125" s="254"/>
      <c r="R125" s="254"/>
      <c r="S125" s="254"/>
      <c r="T125" s="255"/>
      <c r="U125" s="13"/>
      <c r="V125" s="13"/>
      <c r="W125" s="13"/>
      <c r="X125" s="13"/>
      <c r="Y125" s="13"/>
      <c r="Z125" s="13"/>
      <c r="AA125" s="13"/>
      <c r="AB125" s="13"/>
      <c r="AC125" s="13"/>
      <c r="AD125" s="13"/>
      <c r="AE125" s="13"/>
      <c r="AT125" s="256" t="s">
        <v>173</v>
      </c>
      <c r="AU125" s="256" t="s">
        <v>83</v>
      </c>
      <c r="AV125" s="13" t="s">
        <v>83</v>
      </c>
      <c r="AW125" s="13" t="s">
        <v>35</v>
      </c>
      <c r="AX125" s="13" t="s">
        <v>74</v>
      </c>
      <c r="AY125" s="256" t="s">
        <v>148</v>
      </c>
    </row>
    <row r="126" s="14" customFormat="1">
      <c r="A126" s="14"/>
      <c r="B126" s="257"/>
      <c r="C126" s="258"/>
      <c r="D126" s="241" t="s">
        <v>173</v>
      </c>
      <c r="E126" s="259" t="s">
        <v>19</v>
      </c>
      <c r="F126" s="260" t="s">
        <v>184</v>
      </c>
      <c r="G126" s="258"/>
      <c r="H126" s="261">
        <v>454</v>
      </c>
      <c r="I126" s="262"/>
      <c r="J126" s="258"/>
      <c r="K126" s="258"/>
      <c r="L126" s="263"/>
      <c r="M126" s="264"/>
      <c r="N126" s="265"/>
      <c r="O126" s="265"/>
      <c r="P126" s="265"/>
      <c r="Q126" s="265"/>
      <c r="R126" s="265"/>
      <c r="S126" s="265"/>
      <c r="T126" s="266"/>
      <c r="U126" s="14"/>
      <c r="V126" s="14"/>
      <c r="W126" s="14"/>
      <c r="X126" s="14"/>
      <c r="Y126" s="14"/>
      <c r="Z126" s="14"/>
      <c r="AA126" s="14"/>
      <c r="AB126" s="14"/>
      <c r="AC126" s="14"/>
      <c r="AD126" s="14"/>
      <c r="AE126" s="14"/>
      <c r="AT126" s="267" t="s">
        <v>173</v>
      </c>
      <c r="AU126" s="267" t="s">
        <v>83</v>
      </c>
      <c r="AV126" s="14" t="s">
        <v>114</v>
      </c>
      <c r="AW126" s="14" t="s">
        <v>35</v>
      </c>
      <c r="AX126" s="14" t="s">
        <v>81</v>
      </c>
      <c r="AY126" s="267" t="s">
        <v>148</v>
      </c>
    </row>
    <row r="127" s="2" customFormat="1" ht="21.75" customHeight="1">
      <c r="A127" s="38"/>
      <c r="B127" s="39"/>
      <c r="C127" s="228" t="s">
        <v>193</v>
      </c>
      <c r="D127" s="228" t="s">
        <v>151</v>
      </c>
      <c r="E127" s="229" t="s">
        <v>194</v>
      </c>
      <c r="F127" s="230" t="s">
        <v>195</v>
      </c>
      <c r="G127" s="231" t="s">
        <v>196</v>
      </c>
      <c r="H127" s="232">
        <v>28</v>
      </c>
      <c r="I127" s="233"/>
      <c r="J127" s="234">
        <f>ROUND(I127*H127,2)</f>
        <v>0</v>
      </c>
      <c r="K127" s="230" t="s">
        <v>155</v>
      </c>
      <c r="L127" s="44"/>
      <c r="M127" s="235" t="s">
        <v>19</v>
      </c>
      <c r="N127" s="236" t="s">
        <v>45</v>
      </c>
      <c r="O127" s="84"/>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114</v>
      </c>
      <c r="AT127" s="239" t="s">
        <v>151</v>
      </c>
      <c r="AU127" s="239" t="s">
        <v>83</v>
      </c>
      <c r="AY127" s="17" t="s">
        <v>148</v>
      </c>
      <c r="BE127" s="240">
        <f>IF(N127="základní",J127,0)</f>
        <v>0</v>
      </c>
      <c r="BF127" s="240">
        <f>IF(N127="snížená",J127,0)</f>
        <v>0</v>
      </c>
      <c r="BG127" s="240">
        <f>IF(N127="zákl. přenesená",J127,0)</f>
        <v>0</v>
      </c>
      <c r="BH127" s="240">
        <f>IF(N127="sníž. přenesená",J127,0)</f>
        <v>0</v>
      </c>
      <c r="BI127" s="240">
        <f>IF(N127="nulová",J127,0)</f>
        <v>0</v>
      </c>
      <c r="BJ127" s="17" t="s">
        <v>81</v>
      </c>
      <c r="BK127" s="240">
        <f>ROUND(I127*H127,2)</f>
        <v>0</v>
      </c>
      <c r="BL127" s="17" t="s">
        <v>114</v>
      </c>
      <c r="BM127" s="239" t="s">
        <v>197</v>
      </c>
    </row>
    <row r="128" s="2" customFormat="1">
      <c r="A128" s="38"/>
      <c r="B128" s="39"/>
      <c r="C128" s="40"/>
      <c r="D128" s="241" t="s">
        <v>157</v>
      </c>
      <c r="E128" s="40"/>
      <c r="F128" s="242" t="s">
        <v>198</v>
      </c>
      <c r="G128" s="40"/>
      <c r="H128" s="40"/>
      <c r="I128" s="148"/>
      <c r="J128" s="40"/>
      <c r="K128" s="40"/>
      <c r="L128" s="44"/>
      <c r="M128" s="243"/>
      <c r="N128" s="244"/>
      <c r="O128" s="84"/>
      <c r="P128" s="84"/>
      <c r="Q128" s="84"/>
      <c r="R128" s="84"/>
      <c r="S128" s="84"/>
      <c r="T128" s="85"/>
      <c r="U128" s="38"/>
      <c r="V128" s="38"/>
      <c r="W128" s="38"/>
      <c r="X128" s="38"/>
      <c r="Y128" s="38"/>
      <c r="Z128" s="38"/>
      <c r="AA128" s="38"/>
      <c r="AB128" s="38"/>
      <c r="AC128" s="38"/>
      <c r="AD128" s="38"/>
      <c r="AE128" s="38"/>
      <c r="AT128" s="17" t="s">
        <v>157</v>
      </c>
      <c r="AU128" s="17" t="s">
        <v>83</v>
      </c>
    </row>
    <row r="129" s="2" customFormat="1">
      <c r="A129" s="38"/>
      <c r="B129" s="39"/>
      <c r="C129" s="40"/>
      <c r="D129" s="241" t="s">
        <v>159</v>
      </c>
      <c r="E129" s="40"/>
      <c r="F129" s="245" t="s">
        <v>199</v>
      </c>
      <c r="G129" s="40"/>
      <c r="H129" s="40"/>
      <c r="I129" s="148"/>
      <c r="J129" s="40"/>
      <c r="K129" s="40"/>
      <c r="L129" s="44"/>
      <c r="M129" s="243"/>
      <c r="N129" s="244"/>
      <c r="O129" s="84"/>
      <c r="P129" s="84"/>
      <c r="Q129" s="84"/>
      <c r="R129" s="84"/>
      <c r="S129" s="84"/>
      <c r="T129" s="85"/>
      <c r="U129" s="38"/>
      <c r="V129" s="38"/>
      <c r="W129" s="38"/>
      <c r="X129" s="38"/>
      <c r="Y129" s="38"/>
      <c r="Z129" s="38"/>
      <c r="AA129" s="38"/>
      <c r="AB129" s="38"/>
      <c r="AC129" s="38"/>
      <c r="AD129" s="38"/>
      <c r="AE129" s="38"/>
      <c r="AT129" s="17" t="s">
        <v>159</v>
      </c>
      <c r="AU129" s="17" t="s">
        <v>83</v>
      </c>
    </row>
    <row r="130" s="2" customFormat="1" ht="21.75" customHeight="1">
      <c r="A130" s="38"/>
      <c r="B130" s="39"/>
      <c r="C130" s="228" t="s">
        <v>200</v>
      </c>
      <c r="D130" s="228" t="s">
        <v>151</v>
      </c>
      <c r="E130" s="229" t="s">
        <v>201</v>
      </c>
      <c r="F130" s="230" t="s">
        <v>202</v>
      </c>
      <c r="G130" s="231" t="s">
        <v>203</v>
      </c>
      <c r="H130" s="232">
        <v>171</v>
      </c>
      <c r="I130" s="233"/>
      <c r="J130" s="234">
        <f>ROUND(I130*H130,2)</f>
        <v>0</v>
      </c>
      <c r="K130" s="230" t="s">
        <v>155</v>
      </c>
      <c r="L130" s="44"/>
      <c r="M130" s="235" t="s">
        <v>19</v>
      </c>
      <c r="N130" s="236" t="s">
        <v>45</v>
      </c>
      <c r="O130" s="84"/>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114</v>
      </c>
      <c r="AT130" s="239" t="s">
        <v>151</v>
      </c>
      <c r="AU130" s="239" t="s">
        <v>83</v>
      </c>
      <c r="AY130" s="17" t="s">
        <v>148</v>
      </c>
      <c r="BE130" s="240">
        <f>IF(N130="základní",J130,0)</f>
        <v>0</v>
      </c>
      <c r="BF130" s="240">
        <f>IF(N130="snížená",J130,0)</f>
        <v>0</v>
      </c>
      <c r="BG130" s="240">
        <f>IF(N130="zákl. přenesená",J130,0)</f>
        <v>0</v>
      </c>
      <c r="BH130" s="240">
        <f>IF(N130="sníž. přenesená",J130,0)</f>
        <v>0</v>
      </c>
      <c r="BI130" s="240">
        <f>IF(N130="nulová",J130,0)</f>
        <v>0</v>
      </c>
      <c r="BJ130" s="17" t="s">
        <v>81</v>
      </c>
      <c r="BK130" s="240">
        <f>ROUND(I130*H130,2)</f>
        <v>0</v>
      </c>
      <c r="BL130" s="17" t="s">
        <v>114</v>
      </c>
      <c r="BM130" s="239" t="s">
        <v>204</v>
      </c>
    </row>
    <row r="131" s="2" customFormat="1">
      <c r="A131" s="38"/>
      <c r="B131" s="39"/>
      <c r="C131" s="40"/>
      <c r="D131" s="241" t="s">
        <v>157</v>
      </c>
      <c r="E131" s="40"/>
      <c r="F131" s="242" t="s">
        <v>205</v>
      </c>
      <c r="G131" s="40"/>
      <c r="H131" s="40"/>
      <c r="I131" s="148"/>
      <c r="J131" s="40"/>
      <c r="K131" s="40"/>
      <c r="L131" s="44"/>
      <c r="M131" s="243"/>
      <c r="N131" s="244"/>
      <c r="O131" s="84"/>
      <c r="P131" s="84"/>
      <c r="Q131" s="84"/>
      <c r="R131" s="84"/>
      <c r="S131" s="84"/>
      <c r="T131" s="85"/>
      <c r="U131" s="38"/>
      <c r="V131" s="38"/>
      <c r="W131" s="38"/>
      <c r="X131" s="38"/>
      <c r="Y131" s="38"/>
      <c r="Z131" s="38"/>
      <c r="AA131" s="38"/>
      <c r="AB131" s="38"/>
      <c r="AC131" s="38"/>
      <c r="AD131" s="38"/>
      <c r="AE131" s="38"/>
      <c r="AT131" s="17" t="s">
        <v>157</v>
      </c>
      <c r="AU131" s="17" t="s">
        <v>83</v>
      </c>
    </row>
    <row r="132" s="2" customFormat="1">
      <c r="A132" s="38"/>
      <c r="B132" s="39"/>
      <c r="C132" s="40"/>
      <c r="D132" s="241" t="s">
        <v>159</v>
      </c>
      <c r="E132" s="40"/>
      <c r="F132" s="245" t="s">
        <v>206</v>
      </c>
      <c r="G132" s="40"/>
      <c r="H132" s="40"/>
      <c r="I132" s="148"/>
      <c r="J132" s="40"/>
      <c r="K132" s="40"/>
      <c r="L132" s="44"/>
      <c r="M132" s="243"/>
      <c r="N132" s="244"/>
      <c r="O132" s="84"/>
      <c r="P132" s="84"/>
      <c r="Q132" s="84"/>
      <c r="R132" s="84"/>
      <c r="S132" s="84"/>
      <c r="T132" s="85"/>
      <c r="U132" s="38"/>
      <c r="V132" s="38"/>
      <c r="W132" s="38"/>
      <c r="X132" s="38"/>
      <c r="Y132" s="38"/>
      <c r="Z132" s="38"/>
      <c r="AA132" s="38"/>
      <c r="AB132" s="38"/>
      <c r="AC132" s="38"/>
      <c r="AD132" s="38"/>
      <c r="AE132" s="38"/>
      <c r="AT132" s="17" t="s">
        <v>159</v>
      </c>
      <c r="AU132" s="17" t="s">
        <v>83</v>
      </c>
    </row>
    <row r="133" s="2" customFormat="1" ht="21.75" customHeight="1">
      <c r="A133" s="38"/>
      <c r="B133" s="39"/>
      <c r="C133" s="228" t="s">
        <v>207</v>
      </c>
      <c r="D133" s="228" t="s">
        <v>151</v>
      </c>
      <c r="E133" s="229" t="s">
        <v>208</v>
      </c>
      <c r="F133" s="230" t="s">
        <v>209</v>
      </c>
      <c r="G133" s="231" t="s">
        <v>203</v>
      </c>
      <c r="H133" s="232">
        <v>12</v>
      </c>
      <c r="I133" s="233"/>
      <c r="J133" s="234">
        <f>ROUND(I133*H133,2)</f>
        <v>0</v>
      </c>
      <c r="K133" s="230" t="s">
        <v>155</v>
      </c>
      <c r="L133" s="44"/>
      <c r="M133" s="235" t="s">
        <v>19</v>
      </c>
      <c r="N133" s="236" t="s">
        <v>45</v>
      </c>
      <c r="O133" s="84"/>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114</v>
      </c>
      <c r="AT133" s="239" t="s">
        <v>151</v>
      </c>
      <c r="AU133" s="239" t="s">
        <v>83</v>
      </c>
      <c r="AY133" s="17" t="s">
        <v>148</v>
      </c>
      <c r="BE133" s="240">
        <f>IF(N133="základní",J133,0)</f>
        <v>0</v>
      </c>
      <c r="BF133" s="240">
        <f>IF(N133="snížená",J133,0)</f>
        <v>0</v>
      </c>
      <c r="BG133" s="240">
        <f>IF(N133="zákl. přenesená",J133,0)</f>
        <v>0</v>
      </c>
      <c r="BH133" s="240">
        <f>IF(N133="sníž. přenesená",J133,0)</f>
        <v>0</v>
      </c>
      <c r="BI133" s="240">
        <f>IF(N133="nulová",J133,0)</f>
        <v>0</v>
      </c>
      <c r="BJ133" s="17" t="s">
        <v>81</v>
      </c>
      <c r="BK133" s="240">
        <f>ROUND(I133*H133,2)</f>
        <v>0</v>
      </c>
      <c r="BL133" s="17" t="s">
        <v>114</v>
      </c>
      <c r="BM133" s="239" t="s">
        <v>210</v>
      </c>
    </row>
    <row r="134" s="2" customFormat="1">
      <c r="A134" s="38"/>
      <c r="B134" s="39"/>
      <c r="C134" s="40"/>
      <c r="D134" s="241" t="s">
        <v>157</v>
      </c>
      <c r="E134" s="40"/>
      <c r="F134" s="242" t="s">
        <v>211</v>
      </c>
      <c r="G134" s="40"/>
      <c r="H134" s="40"/>
      <c r="I134" s="148"/>
      <c r="J134" s="40"/>
      <c r="K134" s="40"/>
      <c r="L134" s="44"/>
      <c r="M134" s="243"/>
      <c r="N134" s="244"/>
      <c r="O134" s="84"/>
      <c r="P134" s="84"/>
      <c r="Q134" s="84"/>
      <c r="R134" s="84"/>
      <c r="S134" s="84"/>
      <c r="T134" s="85"/>
      <c r="U134" s="38"/>
      <c r="V134" s="38"/>
      <c r="W134" s="38"/>
      <c r="X134" s="38"/>
      <c r="Y134" s="38"/>
      <c r="Z134" s="38"/>
      <c r="AA134" s="38"/>
      <c r="AB134" s="38"/>
      <c r="AC134" s="38"/>
      <c r="AD134" s="38"/>
      <c r="AE134" s="38"/>
      <c r="AT134" s="17" t="s">
        <v>157</v>
      </c>
      <c r="AU134" s="17" t="s">
        <v>83</v>
      </c>
    </row>
    <row r="135" s="2" customFormat="1">
      <c r="A135" s="38"/>
      <c r="B135" s="39"/>
      <c r="C135" s="40"/>
      <c r="D135" s="241" t="s">
        <v>159</v>
      </c>
      <c r="E135" s="40"/>
      <c r="F135" s="245" t="s">
        <v>206</v>
      </c>
      <c r="G135" s="40"/>
      <c r="H135" s="40"/>
      <c r="I135" s="148"/>
      <c r="J135" s="40"/>
      <c r="K135" s="40"/>
      <c r="L135" s="44"/>
      <c r="M135" s="243"/>
      <c r="N135" s="244"/>
      <c r="O135" s="84"/>
      <c r="P135" s="84"/>
      <c r="Q135" s="84"/>
      <c r="R135" s="84"/>
      <c r="S135" s="84"/>
      <c r="T135" s="85"/>
      <c r="U135" s="38"/>
      <c r="V135" s="38"/>
      <c r="W135" s="38"/>
      <c r="X135" s="38"/>
      <c r="Y135" s="38"/>
      <c r="Z135" s="38"/>
      <c r="AA135" s="38"/>
      <c r="AB135" s="38"/>
      <c r="AC135" s="38"/>
      <c r="AD135" s="38"/>
      <c r="AE135" s="38"/>
      <c r="AT135" s="17" t="s">
        <v>159</v>
      </c>
      <c r="AU135" s="17" t="s">
        <v>83</v>
      </c>
    </row>
    <row r="136" s="2" customFormat="1" ht="21.75" customHeight="1">
      <c r="A136" s="38"/>
      <c r="B136" s="39"/>
      <c r="C136" s="228" t="s">
        <v>212</v>
      </c>
      <c r="D136" s="228" t="s">
        <v>151</v>
      </c>
      <c r="E136" s="229" t="s">
        <v>213</v>
      </c>
      <c r="F136" s="230" t="s">
        <v>214</v>
      </c>
      <c r="G136" s="231" t="s">
        <v>215</v>
      </c>
      <c r="H136" s="232">
        <v>2200</v>
      </c>
      <c r="I136" s="233"/>
      <c r="J136" s="234">
        <f>ROUND(I136*H136,2)</f>
        <v>0</v>
      </c>
      <c r="K136" s="230" t="s">
        <v>155</v>
      </c>
      <c r="L136" s="44"/>
      <c r="M136" s="235" t="s">
        <v>19</v>
      </c>
      <c r="N136" s="236" t="s">
        <v>45</v>
      </c>
      <c r="O136" s="84"/>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114</v>
      </c>
      <c r="AT136" s="239" t="s">
        <v>151</v>
      </c>
      <c r="AU136" s="239" t="s">
        <v>83</v>
      </c>
      <c r="AY136" s="17" t="s">
        <v>148</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114</v>
      </c>
      <c r="BM136" s="239" t="s">
        <v>216</v>
      </c>
    </row>
    <row r="137" s="2" customFormat="1">
      <c r="A137" s="38"/>
      <c r="B137" s="39"/>
      <c r="C137" s="40"/>
      <c r="D137" s="241" t="s">
        <v>157</v>
      </c>
      <c r="E137" s="40"/>
      <c r="F137" s="242" t="s">
        <v>217</v>
      </c>
      <c r="G137" s="40"/>
      <c r="H137" s="40"/>
      <c r="I137" s="148"/>
      <c r="J137" s="40"/>
      <c r="K137" s="40"/>
      <c r="L137" s="44"/>
      <c r="M137" s="243"/>
      <c r="N137" s="244"/>
      <c r="O137" s="84"/>
      <c r="P137" s="84"/>
      <c r="Q137" s="84"/>
      <c r="R137" s="84"/>
      <c r="S137" s="84"/>
      <c r="T137" s="85"/>
      <c r="U137" s="38"/>
      <c r="V137" s="38"/>
      <c r="W137" s="38"/>
      <c r="X137" s="38"/>
      <c r="Y137" s="38"/>
      <c r="Z137" s="38"/>
      <c r="AA137" s="38"/>
      <c r="AB137" s="38"/>
      <c r="AC137" s="38"/>
      <c r="AD137" s="38"/>
      <c r="AE137" s="38"/>
      <c r="AT137" s="17" t="s">
        <v>157</v>
      </c>
      <c r="AU137" s="17" t="s">
        <v>83</v>
      </c>
    </row>
    <row r="138" s="2" customFormat="1">
      <c r="A138" s="38"/>
      <c r="B138" s="39"/>
      <c r="C138" s="40"/>
      <c r="D138" s="241" t="s">
        <v>159</v>
      </c>
      <c r="E138" s="40"/>
      <c r="F138" s="245" t="s">
        <v>218</v>
      </c>
      <c r="G138" s="40"/>
      <c r="H138" s="40"/>
      <c r="I138" s="148"/>
      <c r="J138" s="40"/>
      <c r="K138" s="40"/>
      <c r="L138" s="44"/>
      <c r="M138" s="243"/>
      <c r="N138" s="244"/>
      <c r="O138" s="84"/>
      <c r="P138" s="84"/>
      <c r="Q138" s="84"/>
      <c r="R138" s="84"/>
      <c r="S138" s="84"/>
      <c r="T138" s="85"/>
      <c r="U138" s="38"/>
      <c r="V138" s="38"/>
      <c r="W138" s="38"/>
      <c r="X138" s="38"/>
      <c r="Y138" s="38"/>
      <c r="Z138" s="38"/>
      <c r="AA138" s="38"/>
      <c r="AB138" s="38"/>
      <c r="AC138" s="38"/>
      <c r="AD138" s="38"/>
      <c r="AE138" s="38"/>
      <c r="AT138" s="17" t="s">
        <v>159</v>
      </c>
      <c r="AU138" s="17" t="s">
        <v>83</v>
      </c>
    </row>
    <row r="139" s="2" customFormat="1" ht="21.75" customHeight="1">
      <c r="A139" s="38"/>
      <c r="B139" s="39"/>
      <c r="C139" s="268" t="s">
        <v>219</v>
      </c>
      <c r="D139" s="268" t="s">
        <v>220</v>
      </c>
      <c r="E139" s="269" t="s">
        <v>221</v>
      </c>
      <c r="F139" s="270" t="s">
        <v>222</v>
      </c>
      <c r="G139" s="271" t="s">
        <v>154</v>
      </c>
      <c r="H139" s="272">
        <v>4400</v>
      </c>
      <c r="I139" s="273"/>
      <c r="J139" s="274">
        <f>ROUND(I139*H139,2)</f>
        <v>0</v>
      </c>
      <c r="K139" s="270" t="s">
        <v>155</v>
      </c>
      <c r="L139" s="275"/>
      <c r="M139" s="276" t="s">
        <v>19</v>
      </c>
      <c r="N139" s="277" t="s">
        <v>45</v>
      </c>
      <c r="O139" s="84"/>
      <c r="P139" s="237">
        <f>O139*H139</f>
        <v>0</v>
      </c>
      <c r="Q139" s="237">
        <v>0.00123</v>
      </c>
      <c r="R139" s="237">
        <f>Q139*H139</f>
        <v>5.4119999999999999</v>
      </c>
      <c r="S139" s="237">
        <v>0</v>
      </c>
      <c r="T139" s="238">
        <f>S139*H139</f>
        <v>0</v>
      </c>
      <c r="U139" s="38"/>
      <c r="V139" s="38"/>
      <c r="W139" s="38"/>
      <c r="X139" s="38"/>
      <c r="Y139" s="38"/>
      <c r="Z139" s="38"/>
      <c r="AA139" s="38"/>
      <c r="AB139" s="38"/>
      <c r="AC139" s="38"/>
      <c r="AD139" s="38"/>
      <c r="AE139" s="38"/>
      <c r="AR139" s="239" t="s">
        <v>207</v>
      </c>
      <c r="AT139" s="239" t="s">
        <v>220</v>
      </c>
      <c r="AU139" s="239" t="s">
        <v>83</v>
      </c>
      <c r="AY139" s="17" t="s">
        <v>148</v>
      </c>
      <c r="BE139" s="240">
        <f>IF(N139="základní",J139,0)</f>
        <v>0</v>
      </c>
      <c r="BF139" s="240">
        <f>IF(N139="snížená",J139,0)</f>
        <v>0</v>
      </c>
      <c r="BG139" s="240">
        <f>IF(N139="zákl. přenesená",J139,0)</f>
        <v>0</v>
      </c>
      <c r="BH139" s="240">
        <f>IF(N139="sníž. přenesená",J139,0)</f>
        <v>0</v>
      </c>
      <c r="BI139" s="240">
        <f>IF(N139="nulová",J139,0)</f>
        <v>0</v>
      </c>
      <c r="BJ139" s="17" t="s">
        <v>81</v>
      </c>
      <c r="BK139" s="240">
        <f>ROUND(I139*H139,2)</f>
        <v>0</v>
      </c>
      <c r="BL139" s="17" t="s">
        <v>114</v>
      </c>
      <c r="BM139" s="239" t="s">
        <v>223</v>
      </c>
    </row>
    <row r="140" s="2" customFormat="1">
      <c r="A140" s="38"/>
      <c r="B140" s="39"/>
      <c r="C140" s="40"/>
      <c r="D140" s="241" t="s">
        <v>157</v>
      </c>
      <c r="E140" s="40"/>
      <c r="F140" s="242" t="s">
        <v>222</v>
      </c>
      <c r="G140" s="40"/>
      <c r="H140" s="40"/>
      <c r="I140" s="148"/>
      <c r="J140" s="40"/>
      <c r="K140" s="40"/>
      <c r="L140" s="44"/>
      <c r="M140" s="243"/>
      <c r="N140" s="244"/>
      <c r="O140" s="84"/>
      <c r="P140" s="84"/>
      <c r="Q140" s="84"/>
      <c r="R140" s="84"/>
      <c r="S140" s="84"/>
      <c r="T140" s="85"/>
      <c r="U140" s="38"/>
      <c r="V140" s="38"/>
      <c r="W140" s="38"/>
      <c r="X140" s="38"/>
      <c r="Y140" s="38"/>
      <c r="Z140" s="38"/>
      <c r="AA140" s="38"/>
      <c r="AB140" s="38"/>
      <c r="AC140" s="38"/>
      <c r="AD140" s="38"/>
      <c r="AE140" s="38"/>
      <c r="AT140" s="17" t="s">
        <v>157</v>
      </c>
      <c r="AU140" s="17" t="s">
        <v>83</v>
      </c>
    </row>
    <row r="141" s="2" customFormat="1" ht="21.75" customHeight="1">
      <c r="A141" s="38"/>
      <c r="B141" s="39"/>
      <c r="C141" s="268" t="s">
        <v>224</v>
      </c>
      <c r="D141" s="268" t="s">
        <v>220</v>
      </c>
      <c r="E141" s="269" t="s">
        <v>225</v>
      </c>
      <c r="F141" s="270" t="s">
        <v>226</v>
      </c>
      <c r="G141" s="271" t="s">
        <v>154</v>
      </c>
      <c r="H141" s="272">
        <v>790</v>
      </c>
      <c r="I141" s="273"/>
      <c r="J141" s="274">
        <f>ROUND(I141*H141,2)</f>
        <v>0</v>
      </c>
      <c r="K141" s="270" t="s">
        <v>155</v>
      </c>
      <c r="L141" s="275"/>
      <c r="M141" s="276" t="s">
        <v>19</v>
      </c>
      <c r="N141" s="277" t="s">
        <v>45</v>
      </c>
      <c r="O141" s="84"/>
      <c r="P141" s="237">
        <f>O141*H141</f>
        <v>0</v>
      </c>
      <c r="Q141" s="237">
        <v>0.00032000000000000003</v>
      </c>
      <c r="R141" s="237">
        <f>Q141*H141</f>
        <v>0.25280000000000002</v>
      </c>
      <c r="S141" s="237">
        <v>0</v>
      </c>
      <c r="T141" s="238">
        <f>S141*H141</f>
        <v>0</v>
      </c>
      <c r="U141" s="38"/>
      <c r="V141" s="38"/>
      <c r="W141" s="38"/>
      <c r="X141" s="38"/>
      <c r="Y141" s="38"/>
      <c r="Z141" s="38"/>
      <c r="AA141" s="38"/>
      <c r="AB141" s="38"/>
      <c r="AC141" s="38"/>
      <c r="AD141" s="38"/>
      <c r="AE141" s="38"/>
      <c r="AR141" s="239" t="s">
        <v>207</v>
      </c>
      <c r="AT141" s="239" t="s">
        <v>220</v>
      </c>
      <c r="AU141" s="239" t="s">
        <v>83</v>
      </c>
      <c r="AY141" s="17" t="s">
        <v>148</v>
      </c>
      <c r="BE141" s="240">
        <f>IF(N141="základní",J141,0)</f>
        <v>0</v>
      </c>
      <c r="BF141" s="240">
        <f>IF(N141="snížená",J141,0)</f>
        <v>0</v>
      </c>
      <c r="BG141" s="240">
        <f>IF(N141="zákl. přenesená",J141,0)</f>
        <v>0</v>
      </c>
      <c r="BH141" s="240">
        <f>IF(N141="sníž. přenesená",J141,0)</f>
        <v>0</v>
      </c>
      <c r="BI141" s="240">
        <f>IF(N141="nulová",J141,0)</f>
        <v>0</v>
      </c>
      <c r="BJ141" s="17" t="s">
        <v>81</v>
      </c>
      <c r="BK141" s="240">
        <f>ROUND(I141*H141,2)</f>
        <v>0</v>
      </c>
      <c r="BL141" s="17" t="s">
        <v>114</v>
      </c>
      <c r="BM141" s="239" t="s">
        <v>227</v>
      </c>
    </row>
    <row r="142" s="2" customFormat="1">
      <c r="A142" s="38"/>
      <c r="B142" s="39"/>
      <c r="C142" s="40"/>
      <c r="D142" s="241" t="s">
        <v>157</v>
      </c>
      <c r="E142" s="40"/>
      <c r="F142" s="242" t="s">
        <v>226</v>
      </c>
      <c r="G142" s="40"/>
      <c r="H142" s="40"/>
      <c r="I142" s="148"/>
      <c r="J142" s="40"/>
      <c r="K142" s="40"/>
      <c r="L142" s="44"/>
      <c r="M142" s="243"/>
      <c r="N142" s="244"/>
      <c r="O142" s="84"/>
      <c r="P142" s="84"/>
      <c r="Q142" s="84"/>
      <c r="R142" s="84"/>
      <c r="S142" s="84"/>
      <c r="T142" s="85"/>
      <c r="U142" s="38"/>
      <c r="V142" s="38"/>
      <c r="W142" s="38"/>
      <c r="X142" s="38"/>
      <c r="Y142" s="38"/>
      <c r="Z142" s="38"/>
      <c r="AA142" s="38"/>
      <c r="AB142" s="38"/>
      <c r="AC142" s="38"/>
      <c r="AD142" s="38"/>
      <c r="AE142" s="38"/>
      <c r="AT142" s="17" t="s">
        <v>157</v>
      </c>
      <c r="AU142" s="17" t="s">
        <v>83</v>
      </c>
    </row>
    <row r="143" s="2" customFormat="1" ht="21.75" customHeight="1">
      <c r="A143" s="38"/>
      <c r="B143" s="39"/>
      <c r="C143" s="268" t="s">
        <v>228</v>
      </c>
      <c r="D143" s="268" t="s">
        <v>220</v>
      </c>
      <c r="E143" s="269" t="s">
        <v>229</v>
      </c>
      <c r="F143" s="270" t="s">
        <v>230</v>
      </c>
      <c r="G143" s="271" t="s">
        <v>154</v>
      </c>
      <c r="H143" s="272">
        <v>730</v>
      </c>
      <c r="I143" s="273"/>
      <c r="J143" s="274">
        <f>ROUND(I143*H143,2)</f>
        <v>0</v>
      </c>
      <c r="K143" s="270" t="s">
        <v>155</v>
      </c>
      <c r="L143" s="275"/>
      <c r="M143" s="276" t="s">
        <v>19</v>
      </c>
      <c r="N143" s="277" t="s">
        <v>45</v>
      </c>
      <c r="O143" s="84"/>
      <c r="P143" s="237">
        <f>O143*H143</f>
        <v>0</v>
      </c>
      <c r="Q143" s="237">
        <v>0.0082000000000000007</v>
      </c>
      <c r="R143" s="237">
        <f>Q143*H143</f>
        <v>5.9860000000000007</v>
      </c>
      <c r="S143" s="237">
        <v>0</v>
      </c>
      <c r="T143" s="238">
        <f>S143*H143</f>
        <v>0</v>
      </c>
      <c r="U143" s="38"/>
      <c r="V143" s="38"/>
      <c r="W143" s="38"/>
      <c r="X143" s="38"/>
      <c r="Y143" s="38"/>
      <c r="Z143" s="38"/>
      <c r="AA143" s="38"/>
      <c r="AB143" s="38"/>
      <c r="AC143" s="38"/>
      <c r="AD143" s="38"/>
      <c r="AE143" s="38"/>
      <c r="AR143" s="239" t="s">
        <v>207</v>
      </c>
      <c r="AT143" s="239" t="s">
        <v>220</v>
      </c>
      <c r="AU143" s="239" t="s">
        <v>83</v>
      </c>
      <c r="AY143" s="17" t="s">
        <v>148</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114</v>
      </c>
      <c r="BM143" s="239" t="s">
        <v>231</v>
      </c>
    </row>
    <row r="144" s="2" customFormat="1">
      <c r="A144" s="38"/>
      <c r="B144" s="39"/>
      <c r="C144" s="40"/>
      <c r="D144" s="241" t="s">
        <v>157</v>
      </c>
      <c r="E144" s="40"/>
      <c r="F144" s="242" t="s">
        <v>230</v>
      </c>
      <c r="G144" s="40"/>
      <c r="H144" s="40"/>
      <c r="I144" s="148"/>
      <c r="J144" s="40"/>
      <c r="K144" s="40"/>
      <c r="L144" s="44"/>
      <c r="M144" s="243"/>
      <c r="N144" s="244"/>
      <c r="O144" s="84"/>
      <c r="P144" s="84"/>
      <c r="Q144" s="84"/>
      <c r="R144" s="84"/>
      <c r="S144" s="84"/>
      <c r="T144" s="85"/>
      <c r="U144" s="38"/>
      <c r="V144" s="38"/>
      <c r="W144" s="38"/>
      <c r="X144" s="38"/>
      <c r="Y144" s="38"/>
      <c r="Z144" s="38"/>
      <c r="AA144" s="38"/>
      <c r="AB144" s="38"/>
      <c r="AC144" s="38"/>
      <c r="AD144" s="38"/>
      <c r="AE144" s="38"/>
      <c r="AT144" s="17" t="s">
        <v>157</v>
      </c>
      <c r="AU144" s="17" t="s">
        <v>83</v>
      </c>
    </row>
    <row r="145" s="2" customFormat="1" ht="21.75" customHeight="1">
      <c r="A145" s="38"/>
      <c r="B145" s="39"/>
      <c r="C145" s="268" t="s">
        <v>232</v>
      </c>
      <c r="D145" s="268" t="s">
        <v>220</v>
      </c>
      <c r="E145" s="269" t="s">
        <v>233</v>
      </c>
      <c r="F145" s="270" t="s">
        <v>234</v>
      </c>
      <c r="G145" s="271" t="s">
        <v>154</v>
      </c>
      <c r="H145" s="272">
        <v>790</v>
      </c>
      <c r="I145" s="273"/>
      <c r="J145" s="274">
        <f>ROUND(I145*H145,2)</f>
        <v>0</v>
      </c>
      <c r="K145" s="270" t="s">
        <v>155</v>
      </c>
      <c r="L145" s="275"/>
      <c r="M145" s="276" t="s">
        <v>19</v>
      </c>
      <c r="N145" s="277" t="s">
        <v>45</v>
      </c>
      <c r="O145" s="84"/>
      <c r="P145" s="237">
        <f>O145*H145</f>
        <v>0</v>
      </c>
      <c r="Q145" s="237">
        <v>0.00014999999999999999</v>
      </c>
      <c r="R145" s="237">
        <f>Q145*H145</f>
        <v>0.11849999999999999</v>
      </c>
      <c r="S145" s="237">
        <v>0</v>
      </c>
      <c r="T145" s="238">
        <f>S145*H145</f>
        <v>0</v>
      </c>
      <c r="U145" s="38"/>
      <c r="V145" s="38"/>
      <c r="W145" s="38"/>
      <c r="X145" s="38"/>
      <c r="Y145" s="38"/>
      <c r="Z145" s="38"/>
      <c r="AA145" s="38"/>
      <c r="AB145" s="38"/>
      <c r="AC145" s="38"/>
      <c r="AD145" s="38"/>
      <c r="AE145" s="38"/>
      <c r="AR145" s="239" t="s">
        <v>207</v>
      </c>
      <c r="AT145" s="239" t="s">
        <v>220</v>
      </c>
      <c r="AU145" s="239" t="s">
        <v>83</v>
      </c>
      <c r="AY145" s="17" t="s">
        <v>148</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114</v>
      </c>
      <c r="BM145" s="239" t="s">
        <v>235</v>
      </c>
    </row>
    <row r="146" s="2" customFormat="1">
      <c r="A146" s="38"/>
      <c r="B146" s="39"/>
      <c r="C146" s="40"/>
      <c r="D146" s="241" t="s">
        <v>157</v>
      </c>
      <c r="E146" s="40"/>
      <c r="F146" s="242" t="s">
        <v>234</v>
      </c>
      <c r="G146" s="40"/>
      <c r="H146" s="40"/>
      <c r="I146" s="148"/>
      <c r="J146" s="40"/>
      <c r="K146" s="40"/>
      <c r="L146" s="44"/>
      <c r="M146" s="243"/>
      <c r="N146" s="244"/>
      <c r="O146" s="84"/>
      <c r="P146" s="84"/>
      <c r="Q146" s="84"/>
      <c r="R146" s="84"/>
      <c r="S146" s="84"/>
      <c r="T146" s="85"/>
      <c r="U146" s="38"/>
      <c r="V146" s="38"/>
      <c r="W146" s="38"/>
      <c r="X146" s="38"/>
      <c r="Y146" s="38"/>
      <c r="Z146" s="38"/>
      <c r="AA146" s="38"/>
      <c r="AB146" s="38"/>
      <c r="AC146" s="38"/>
      <c r="AD146" s="38"/>
      <c r="AE146" s="38"/>
      <c r="AT146" s="17" t="s">
        <v>157</v>
      </c>
      <c r="AU146" s="17" t="s">
        <v>83</v>
      </c>
    </row>
    <row r="147" s="2" customFormat="1" ht="21.75" customHeight="1">
      <c r="A147" s="38"/>
      <c r="B147" s="39"/>
      <c r="C147" s="268" t="s">
        <v>236</v>
      </c>
      <c r="D147" s="268" t="s">
        <v>220</v>
      </c>
      <c r="E147" s="269" t="s">
        <v>237</v>
      </c>
      <c r="F147" s="270" t="s">
        <v>238</v>
      </c>
      <c r="G147" s="271" t="s">
        <v>154</v>
      </c>
      <c r="H147" s="272">
        <v>6000</v>
      </c>
      <c r="I147" s="273"/>
      <c r="J147" s="274">
        <f>ROUND(I147*H147,2)</f>
        <v>0</v>
      </c>
      <c r="K147" s="270" t="s">
        <v>155</v>
      </c>
      <c r="L147" s="275"/>
      <c r="M147" s="276" t="s">
        <v>19</v>
      </c>
      <c r="N147" s="277" t="s">
        <v>45</v>
      </c>
      <c r="O147" s="84"/>
      <c r="P147" s="237">
        <f>O147*H147</f>
        <v>0</v>
      </c>
      <c r="Q147" s="237">
        <v>9.0000000000000006E-05</v>
      </c>
      <c r="R147" s="237">
        <f>Q147*H147</f>
        <v>0.54000000000000004</v>
      </c>
      <c r="S147" s="237">
        <v>0</v>
      </c>
      <c r="T147" s="238">
        <f>S147*H147</f>
        <v>0</v>
      </c>
      <c r="U147" s="38"/>
      <c r="V147" s="38"/>
      <c r="W147" s="38"/>
      <c r="X147" s="38"/>
      <c r="Y147" s="38"/>
      <c r="Z147" s="38"/>
      <c r="AA147" s="38"/>
      <c r="AB147" s="38"/>
      <c r="AC147" s="38"/>
      <c r="AD147" s="38"/>
      <c r="AE147" s="38"/>
      <c r="AR147" s="239" t="s">
        <v>207</v>
      </c>
      <c r="AT147" s="239" t="s">
        <v>220</v>
      </c>
      <c r="AU147" s="239" t="s">
        <v>83</v>
      </c>
      <c r="AY147" s="17" t="s">
        <v>148</v>
      </c>
      <c r="BE147" s="240">
        <f>IF(N147="základní",J147,0)</f>
        <v>0</v>
      </c>
      <c r="BF147" s="240">
        <f>IF(N147="snížená",J147,0)</f>
        <v>0</v>
      </c>
      <c r="BG147" s="240">
        <f>IF(N147="zákl. přenesená",J147,0)</f>
        <v>0</v>
      </c>
      <c r="BH147" s="240">
        <f>IF(N147="sníž. přenesená",J147,0)</f>
        <v>0</v>
      </c>
      <c r="BI147" s="240">
        <f>IF(N147="nulová",J147,0)</f>
        <v>0</v>
      </c>
      <c r="BJ147" s="17" t="s">
        <v>81</v>
      </c>
      <c r="BK147" s="240">
        <f>ROUND(I147*H147,2)</f>
        <v>0</v>
      </c>
      <c r="BL147" s="17" t="s">
        <v>114</v>
      </c>
      <c r="BM147" s="239" t="s">
        <v>239</v>
      </c>
    </row>
    <row r="148" s="2" customFormat="1">
      <c r="A148" s="38"/>
      <c r="B148" s="39"/>
      <c r="C148" s="40"/>
      <c r="D148" s="241" t="s">
        <v>157</v>
      </c>
      <c r="E148" s="40"/>
      <c r="F148" s="242" t="s">
        <v>238</v>
      </c>
      <c r="G148" s="40"/>
      <c r="H148" s="40"/>
      <c r="I148" s="148"/>
      <c r="J148" s="40"/>
      <c r="K148" s="40"/>
      <c r="L148" s="44"/>
      <c r="M148" s="243"/>
      <c r="N148" s="244"/>
      <c r="O148" s="84"/>
      <c r="P148" s="84"/>
      <c r="Q148" s="84"/>
      <c r="R148" s="84"/>
      <c r="S148" s="84"/>
      <c r="T148" s="85"/>
      <c r="U148" s="38"/>
      <c r="V148" s="38"/>
      <c r="W148" s="38"/>
      <c r="X148" s="38"/>
      <c r="Y148" s="38"/>
      <c r="Z148" s="38"/>
      <c r="AA148" s="38"/>
      <c r="AB148" s="38"/>
      <c r="AC148" s="38"/>
      <c r="AD148" s="38"/>
      <c r="AE148" s="38"/>
      <c r="AT148" s="17" t="s">
        <v>157</v>
      </c>
      <c r="AU148" s="17" t="s">
        <v>83</v>
      </c>
    </row>
    <row r="149" s="2" customFormat="1" ht="21.75" customHeight="1">
      <c r="A149" s="38"/>
      <c r="B149" s="39"/>
      <c r="C149" s="268" t="s">
        <v>8</v>
      </c>
      <c r="D149" s="268" t="s">
        <v>220</v>
      </c>
      <c r="E149" s="269" t="s">
        <v>240</v>
      </c>
      <c r="F149" s="270" t="s">
        <v>241</v>
      </c>
      <c r="G149" s="271" t="s">
        <v>154</v>
      </c>
      <c r="H149" s="272">
        <v>2920</v>
      </c>
      <c r="I149" s="273"/>
      <c r="J149" s="274">
        <f>ROUND(I149*H149,2)</f>
        <v>0</v>
      </c>
      <c r="K149" s="270" t="s">
        <v>155</v>
      </c>
      <c r="L149" s="275"/>
      <c r="M149" s="276" t="s">
        <v>19</v>
      </c>
      <c r="N149" s="277" t="s">
        <v>45</v>
      </c>
      <c r="O149" s="84"/>
      <c r="P149" s="237">
        <f>O149*H149</f>
        <v>0</v>
      </c>
      <c r="Q149" s="237">
        <v>0.00051999999999999995</v>
      </c>
      <c r="R149" s="237">
        <f>Q149*H149</f>
        <v>1.5184</v>
      </c>
      <c r="S149" s="237">
        <v>0</v>
      </c>
      <c r="T149" s="238">
        <f>S149*H149</f>
        <v>0</v>
      </c>
      <c r="U149" s="38"/>
      <c r="V149" s="38"/>
      <c r="W149" s="38"/>
      <c r="X149" s="38"/>
      <c r="Y149" s="38"/>
      <c r="Z149" s="38"/>
      <c r="AA149" s="38"/>
      <c r="AB149" s="38"/>
      <c r="AC149" s="38"/>
      <c r="AD149" s="38"/>
      <c r="AE149" s="38"/>
      <c r="AR149" s="239" t="s">
        <v>207</v>
      </c>
      <c r="AT149" s="239" t="s">
        <v>220</v>
      </c>
      <c r="AU149" s="239" t="s">
        <v>83</v>
      </c>
      <c r="AY149" s="17" t="s">
        <v>148</v>
      </c>
      <c r="BE149" s="240">
        <f>IF(N149="základní",J149,0)</f>
        <v>0</v>
      </c>
      <c r="BF149" s="240">
        <f>IF(N149="snížená",J149,0)</f>
        <v>0</v>
      </c>
      <c r="BG149" s="240">
        <f>IF(N149="zákl. přenesená",J149,0)</f>
        <v>0</v>
      </c>
      <c r="BH149" s="240">
        <f>IF(N149="sníž. přenesená",J149,0)</f>
        <v>0</v>
      </c>
      <c r="BI149" s="240">
        <f>IF(N149="nulová",J149,0)</f>
        <v>0</v>
      </c>
      <c r="BJ149" s="17" t="s">
        <v>81</v>
      </c>
      <c r="BK149" s="240">
        <f>ROUND(I149*H149,2)</f>
        <v>0</v>
      </c>
      <c r="BL149" s="17" t="s">
        <v>114</v>
      </c>
      <c r="BM149" s="239" t="s">
        <v>242</v>
      </c>
    </row>
    <row r="150" s="2" customFormat="1">
      <c r="A150" s="38"/>
      <c r="B150" s="39"/>
      <c r="C150" s="40"/>
      <c r="D150" s="241" t="s">
        <v>157</v>
      </c>
      <c r="E150" s="40"/>
      <c r="F150" s="242" t="s">
        <v>241</v>
      </c>
      <c r="G150" s="40"/>
      <c r="H150" s="40"/>
      <c r="I150" s="148"/>
      <c r="J150" s="40"/>
      <c r="K150" s="40"/>
      <c r="L150" s="44"/>
      <c r="M150" s="243"/>
      <c r="N150" s="244"/>
      <c r="O150" s="84"/>
      <c r="P150" s="84"/>
      <c r="Q150" s="84"/>
      <c r="R150" s="84"/>
      <c r="S150" s="84"/>
      <c r="T150" s="85"/>
      <c r="U150" s="38"/>
      <c r="V150" s="38"/>
      <c r="W150" s="38"/>
      <c r="X150" s="38"/>
      <c r="Y150" s="38"/>
      <c r="Z150" s="38"/>
      <c r="AA150" s="38"/>
      <c r="AB150" s="38"/>
      <c r="AC150" s="38"/>
      <c r="AD150" s="38"/>
      <c r="AE150" s="38"/>
      <c r="AT150" s="17" t="s">
        <v>157</v>
      </c>
      <c r="AU150" s="17" t="s">
        <v>83</v>
      </c>
    </row>
    <row r="151" s="2" customFormat="1" ht="21.75" customHeight="1">
      <c r="A151" s="38"/>
      <c r="B151" s="39"/>
      <c r="C151" s="268" t="s">
        <v>243</v>
      </c>
      <c r="D151" s="268" t="s">
        <v>220</v>
      </c>
      <c r="E151" s="269" t="s">
        <v>244</v>
      </c>
      <c r="F151" s="270" t="s">
        <v>245</v>
      </c>
      <c r="G151" s="271" t="s">
        <v>154</v>
      </c>
      <c r="H151" s="272">
        <v>2140</v>
      </c>
      <c r="I151" s="273"/>
      <c r="J151" s="274">
        <f>ROUND(I151*H151,2)</f>
        <v>0</v>
      </c>
      <c r="K151" s="270" t="s">
        <v>155</v>
      </c>
      <c r="L151" s="275"/>
      <c r="M151" s="276" t="s">
        <v>19</v>
      </c>
      <c r="N151" s="277" t="s">
        <v>45</v>
      </c>
      <c r="O151" s="84"/>
      <c r="P151" s="237">
        <f>O151*H151</f>
        <v>0</v>
      </c>
      <c r="Q151" s="237">
        <v>0.00056999999999999998</v>
      </c>
      <c r="R151" s="237">
        <f>Q151*H151</f>
        <v>1.2198</v>
      </c>
      <c r="S151" s="237">
        <v>0</v>
      </c>
      <c r="T151" s="238">
        <f>S151*H151</f>
        <v>0</v>
      </c>
      <c r="U151" s="38"/>
      <c r="V151" s="38"/>
      <c r="W151" s="38"/>
      <c r="X151" s="38"/>
      <c r="Y151" s="38"/>
      <c r="Z151" s="38"/>
      <c r="AA151" s="38"/>
      <c r="AB151" s="38"/>
      <c r="AC151" s="38"/>
      <c r="AD151" s="38"/>
      <c r="AE151" s="38"/>
      <c r="AR151" s="239" t="s">
        <v>207</v>
      </c>
      <c r="AT151" s="239" t="s">
        <v>220</v>
      </c>
      <c r="AU151" s="239" t="s">
        <v>83</v>
      </c>
      <c r="AY151" s="17" t="s">
        <v>148</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114</v>
      </c>
      <c r="BM151" s="239" t="s">
        <v>246</v>
      </c>
    </row>
    <row r="152" s="2" customFormat="1">
      <c r="A152" s="38"/>
      <c r="B152" s="39"/>
      <c r="C152" s="40"/>
      <c r="D152" s="241" t="s">
        <v>157</v>
      </c>
      <c r="E152" s="40"/>
      <c r="F152" s="242" t="s">
        <v>245</v>
      </c>
      <c r="G152" s="40"/>
      <c r="H152" s="40"/>
      <c r="I152" s="148"/>
      <c r="J152" s="40"/>
      <c r="K152" s="40"/>
      <c r="L152" s="44"/>
      <c r="M152" s="243"/>
      <c r="N152" s="244"/>
      <c r="O152" s="84"/>
      <c r="P152" s="84"/>
      <c r="Q152" s="84"/>
      <c r="R152" s="84"/>
      <c r="S152" s="84"/>
      <c r="T152" s="85"/>
      <c r="U152" s="38"/>
      <c r="V152" s="38"/>
      <c r="W152" s="38"/>
      <c r="X152" s="38"/>
      <c r="Y152" s="38"/>
      <c r="Z152" s="38"/>
      <c r="AA152" s="38"/>
      <c r="AB152" s="38"/>
      <c r="AC152" s="38"/>
      <c r="AD152" s="38"/>
      <c r="AE152" s="38"/>
      <c r="AT152" s="17" t="s">
        <v>157</v>
      </c>
      <c r="AU152" s="17" t="s">
        <v>83</v>
      </c>
    </row>
    <row r="153" s="2" customFormat="1" ht="21.75" customHeight="1">
      <c r="A153" s="38"/>
      <c r="B153" s="39"/>
      <c r="C153" s="268" t="s">
        <v>247</v>
      </c>
      <c r="D153" s="268" t="s">
        <v>220</v>
      </c>
      <c r="E153" s="269" t="s">
        <v>248</v>
      </c>
      <c r="F153" s="270" t="s">
        <v>249</v>
      </c>
      <c r="G153" s="271" t="s">
        <v>154</v>
      </c>
      <c r="H153" s="272">
        <v>2200</v>
      </c>
      <c r="I153" s="273"/>
      <c r="J153" s="274">
        <f>ROUND(I153*H153,2)</f>
        <v>0</v>
      </c>
      <c r="K153" s="270" t="s">
        <v>155</v>
      </c>
      <c r="L153" s="275"/>
      <c r="M153" s="276" t="s">
        <v>19</v>
      </c>
      <c r="N153" s="277" t="s">
        <v>45</v>
      </c>
      <c r="O153" s="84"/>
      <c r="P153" s="237">
        <f>O153*H153</f>
        <v>0</v>
      </c>
      <c r="Q153" s="237">
        <v>0.00018000000000000001</v>
      </c>
      <c r="R153" s="237">
        <f>Q153*H153</f>
        <v>0.39600000000000002</v>
      </c>
      <c r="S153" s="237">
        <v>0</v>
      </c>
      <c r="T153" s="238">
        <f>S153*H153</f>
        <v>0</v>
      </c>
      <c r="U153" s="38"/>
      <c r="V153" s="38"/>
      <c r="W153" s="38"/>
      <c r="X153" s="38"/>
      <c r="Y153" s="38"/>
      <c r="Z153" s="38"/>
      <c r="AA153" s="38"/>
      <c r="AB153" s="38"/>
      <c r="AC153" s="38"/>
      <c r="AD153" s="38"/>
      <c r="AE153" s="38"/>
      <c r="AR153" s="239" t="s">
        <v>207</v>
      </c>
      <c r="AT153" s="239" t="s">
        <v>220</v>
      </c>
      <c r="AU153" s="239" t="s">
        <v>83</v>
      </c>
      <c r="AY153" s="17" t="s">
        <v>148</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114</v>
      </c>
      <c r="BM153" s="239" t="s">
        <v>250</v>
      </c>
    </row>
    <row r="154" s="2" customFormat="1">
      <c r="A154" s="38"/>
      <c r="B154" s="39"/>
      <c r="C154" s="40"/>
      <c r="D154" s="241" t="s">
        <v>157</v>
      </c>
      <c r="E154" s="40"/>
      <c r="F154" s="242" t="s">
        <v>249</v>
      </c>
      <c r="G154" s="40"/>
      <c r="H154" s="40"/>
      <c r="I154" s="148"/>
      <c r="J154" s="40"/>
      <c r="K154" s="40"/>
      <c r="L154" s="44"/>
      <c r="M154" s="243"/>
      <c r="N154" s="244"/>
      <c r="O154" s="84"/>
      <c r="P154" s="84"/>
      <c r="Q154" s="84"/>
      <c r="R154" s="84"/>
      <c r="S154" s="84"/>
      <c r="T154" s="85"/>
      <c r="U154" s="38"/>
      <c r="V154" s="38"/>
      <c r="W154" s="38"/>
      <c r="X154" s="38"/>
      <c r="Y154" s="38"/>
      <c r="Z154" s="38"/>
      <c r="AA154" s="38"/>
      <c r="AB154" s="38"/>
      <c r="AC154" s="38"/>
      <c r="AD154" s="38"/>
      <c r="AE154" s="38"/>
      <c r="AT154" s="17" t="s">
        <v>157</v>
      </c>
      <c r="AU154" s="17" t="s">
        <v>83</v>
      </c>
    </row>
    <row r="155" s="2" customFormat="1" ht="21.75" customHeight="1">
      <c r="A155" s="38"/>
      <c r="B155" s="39"/>
      <c r="C155" s="268" t="s">
        <v>251</v>
      </c>
      <c r="D155" s="268" t="s">
        <v>220</v>
      </c>
      <c r="E155" s="269" t="s">
        <v>252</v>
      </c>
      <c r="F155" s="270" t="s">
        <v>253</v>
      </c>
      <c r="G155" s="271" t="s">
        <v>154</v>
      </c>
      <c r="H155" s="272">
        <v>1320</v>
      </c>
      <c r="I155" s="273"/>
      <c r="J155" s="274">
        <f>ROUND(I155*H155,2)</f>
        <v>0</v>
      </c>
      <c r="K155" s="270" t="s">
        <v>155</v>
      </c>
      <c r="L155" s="275"/>
      <c r="M155" s="276" t="s">
        <v>19</v>
      </c>
      <c r="N155" s="277" t="s">
        <v>45</v>
      </c>
      <c r="O155" s="84"/>
      <c r="P155" s="237">
        <f>O155*H155</f>
        <v>0</v>
      </c>
      <c r="Q155" s="237">
        <v>9.0000000000000006E-05</v>
      </c>
      <c r="R155" s="237">
        <f>Q155*H155</f>
        <v>0.1188</v>
      </c>
      <c r="S155" s="237">
        <v>0</v>
      </c>
      <c r="T155" s="238">
        <f>S155*H155</f>
        <v>0</v>
      </c>
      <c r="U155" s="38"/>
      <c r="V155" s="38"/>
      <c r="W155" s="38"/>
      <c r="X155" s="38"/>
      <c r="Y155" s="38"/>
      <c r="Z155" s="38"/>
      <c r="AA155" s="38"/>
      <c r="AB155" s="38"/>
      <c r="AC155" s="38"/>
      <c r="AD155" s="38"/>
      <c r="AE155" s="38"/>
      <c r="AR155" s="239" t="s">
        <v>207</v>
      </c>
      <c r="AT155" s="239" t="s">
        <v>220</v>
      </c>
      <c r="AU155" s="239" t="s">
        <v>83</v>
      </c>
      <c r="AY155" s="17" t="s">
        <v>148</v>
      </c>
      <c r="BE155" s="240">
        <f>IF(N155="základní",J155,0)</f>
        <v>0</v>
      </c>
      <c r="BF155" s="240">
        <f>IF(N155="snížená",J155,0)</f>
        <v>0</v>
      </c>
      <c r="BG155" s="240">
        <f>IF(N155="zákl. přenesená",J155,0)</f>
        <v>0</v>
      </c>
      <c r="BH155" s="240">
        <f>IF(N155="sníž. přenesená",J155,0)</f>
        <v>0</v>
      </c>
      <c r="BI155" s="240">
        <f>IF(N155="nulová",J155,0)</f>
        <v>0</v>
      </c>
      <c r="BJ155" s="17" t="s">
        <v>81</v>
      </c>
      <c r="BK155" s="240">
        <f>ROUND(I155*H155,2)</f>
        <v>0</v>
      </c>
      <c r="BL155" s="17" t="s">
        <v>114</v>
      </c>
      <c r="BM155" s="239" t="s">
        <v>254</v>
      </c>
    </row>
    <row r="156" s="2" customFormat="1">
      <c r="A156" s="38"/>
      <c r="B156" s="39"/>
      <c r="C156" s="40"/>
      <c r="D156" s="241" t="s">
        <v>157</v>
      </c>
      <c r="E156" s="40"/>
      <c r="F156" s="242" t="s">
        <v>253</v>
      </c>
      <c r="G156" s="40"/>
      <c r="H156" s="40"/>
      <c r="I156" s="148"/>
      <c r="J156" s="40"/>
      <c r="K156" s="40"/>
      <c r="L156" s="44"/>
      <c r="M156" s="243"/>
      <c r="N156" s="244"/>
      <c r="O156" s="84"/>
      <c r="P156" s="84"/>
      <c r="Q156" s="84"/>
      <c r="R156" s="84"/>
      <c r="S156" s="84"/>
      <c r="T156" s="85"/>
      <c r="U156" s="38"/>
      <c r="V156" s="38"/>
      <c r="W156" s="38"/>
      <c r="X156" s="38"/>
      <c r="Y156" s="38"/>
      <c r="Z156" s="38"/>
      <c r="AA156" s="38"/>
      <c r="AB156" s="38"/>
      <c r="AC156" s="38"/>
      <c r="AD156" s="38"/>
      <c r="AE156" s="38"/>
      <c r="AT156" s="17" t="s">
        <v>157</v>
      </c>
      <c r="AU156" s="17" t="s">
        <v>83</v>
      </c>
    </row>
    <row r="157" s="2" customFormat="1" ht="21.75" customHeight="1">
      <c r="A157" s="38"/>
      <c r="B157" s="39"/>
      <c r="C157" s="268" t="s">
        <v>255</v>
      </c>
      <c r="D157" s="268" t="s">
        <v>220</v>
      </c>
      <c r="E157" s="269" t="s">
        <v>256</v>
      </c>
      <c r="F157" s="270" t="s">
        <v>257</v>
      </c>
      <c r="G157" s="271" t="s">
        <v>258</v>
      </c>
      <c r="H157" s="272">
        <v>54</v>
      </c>
      <c r="I157" s="273"/>
      <c r="J157" s="274">
        <f>ROUND(I157*H157,2)</f>
        <v>0</v>
      </c>
      <c r="K157" s="270" t="s">
        <v>155</v>
      </c>
      <c r="L157" s="275"/>
      <c r="M157" s="276" t="s">
        <v>19</v>
      </c>
      <c r="N157" s="277" t="s">
        <v>45</v>
      </c>
      <c r="O157" s="84"/>
      <c r="P157" s="237">
        <f>O157*H157</f>
        <v>0</v>
      </c>
      <c r="Q157" s="237">
        <v>0.001</v>
      </c>
      <c r="R157" s="237">
        <f>Q157*H157</f>
        <v>0.053999999999999999</v>
      </c>
      <c r="S157" s="237">
        <v>0</v>
      </c>
      <c r="T157" s="238">
        <f>S157*H157</f>
        <v>0</v>
      </c>
      <c r="U157" s="38"/>
      <c r="V157" s="38"/>
      <c r="W157" s="38"/>
      <c r="X157" s="38"/>
      <c r="Y157" s="38"/>
      <c r="Z157" s="38"/>
      <c r="AA157" s="38"/>
      <c r="AB157" s="38"/>
      <c r="AC157" s="38"/>
      <c r="AD157" s="38"/>
      <c r="AE157" s="38"/>
      <c r="AR157" s="239" t="s">
        <v>207</v>
      </c>
      <c r="AT157" s="239" t="s">
        <v>220</v>
      </c>
      <c r="AU157" s="239" t="s">
        <v>83</v>
      </c>
      <c r="AY157" s="17" t="s">
        <v>148</v>
      </c>
      <c r="BE157" s="240">
        <f>IF(N157="základní",J157,0)</f>
        <v>0</v>
      </c>
      <c r="BF157" s="240">
        <f>IF(N157="snížená",J157,0)</f>
        <v>0</v>
      </c>
      <c r="BG157" s="240">
        <f>IF(N157="zákl. přenesená",J157,0)</f>
        <v>0</v>
      </c>
      <c r="BH157" s="240">
        <f>IF(N157="sníž. přenesená",J157,0)</f>
        <v>0</v>
      </c>
      <c r="BI157" s="240">
        <f>IF(N157="nulová",J157,0)</f>
        <v>0</v>
      </c>
      <c r="BJ157" s="17" t="s">
        <v>81</v>
      </c>
      <c r="BK157" s="240">
        <f>ROUND(I157*H157,2)</f>
        <v>0</v>
      </c>
      <c r="BL157" s="17" t="s">
        <v>114</v>
      </c>
      <c r="BM157" s="239" t="s">
        <v>259</v>
      </c>
    </row>
    <row r="158" s="2" customFormat="1">
      <c r="A158" s="38"/>
      <c r="B158" s="39"/>
      <c r="C158" s="40"/>
      <c r="D158" s="241" t="s">
        <v>157</v>
      </c>
      <c r="E158" s="40"/>
      <c r="F158" s="242" t="s">
        <v>257</v>
      </c>
      <c r="G158" s="40"/>
      <c r="H158" s="40"/>
      <c r="I158" s="148"/>
      <c r="J158" s="40"/>
      <c r="K158" s="40"/>
      <c r="L158" s="44"/>
      <c r="M158" s="243"/>
      <c r="N158" s="244"/>
      <c r="O158" s="84"/>
      <c r="P158" s="84"/>
      <c r="Q158" s="84"/>
      <c r="R158" s="84"/>
      <c r="S158" s="84"/>
      <c r="T158" s="85"/>
      <c r="U158" s="38"/>
      <c r="V158" s="38"/>
      <c r="W158" s="38"/>
      <c r="X158" s="38"/>
      <c r="Y158" s="38"/>
      <c r="Z158" s="38"/>
      <c r="AA158" s="38"/>
      <c r="AB158" s="38"/>
      <c r="AC158" s="38"/>
      <c r="AD158" s="38"/>
      <c r="AE158" s="38"/>
      <c r="AT158" s="17" t="s">
        <v>157</v>
      </c>
      <c r="AU158" s="17" t="s">
        <v>83</v>
      </c>
    </row>
    <row r="159" s="2" customFormat="1" ht="21.75" customHeight="1">
      <c r="A159" s="38"/>
      <c r="B159" s="39"/>
      <c r="C159" s="228" t="s">
        <v>260</v>
      </c>
      <c r="D159" s="228" t="s">
        <v>151</v>
      </c>
      <c r="E159" s="229" t="s">
        <v>261</v>
      </c>
      <c r="F159" s="230" t="s">
        <v>262</v>
      </c>
      <c r="G159" s="231" t="s">
        <v>154</v>
      </c>
      <c r="H159" s="232">
        <v>300</v>
      </c>
      <c r="I159" s="233"/>
      <c r="J159" s="234">
        <f>ROUND(I159*H159,2)</f>
        <v>0</v>
      </c>
      <c r="K159" s="230" t="s">
        <v>155</v>
      </c>
      <c r="L159" s="44"/>
      <c r="M159" s="235" t="s">
        <v>19</v>
      </c>
      <c r="N159" s="236" t="s">
        <v>45</v>
      </c>
      <c r="O159" s="84"/>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114</v>
      </c>
      <c r="AT159" s="239" t="s">
        <v>151</v>
      </c>
      <c r="AU159" s="239" t="s">
        <v>83</v>
      </c>
      <c r="AY159" s="17" t="s">
        <v>148</v>
      </c>
      <c r="BE159" s="240">
        <f>IF(N159="základní",J159,0)</f>
        <v>0</v>
      </c>
      <c r="BF159" s="240">
        <f>IF(N159="snížená",J159,0)</f>
        <v>0</v>
      </c>
      <c r="BG159" s="240">
        <f>IF(N159="zákl. přenesená",J159,0)</f>
        <v>0</v>
      </c>
      <c r="BH159" s="240">
        <f>IF(N159="sníž. přenesená",J159,0)</f>
        <v>0</v>
      </c>
      <c r="BI159" s="240">
        <f>IF(N159="nulová",J159,0)</f>
        <v>0</v>
      </c>
      <c r="BJ159" s="17" t="s">
        <v>81</v>
      </c>
      <c r="BK159" s="240">
        <f>ROUND(I159*H159,2)</f>
        <v>0</v>
      </c>
      <c r="BL159" s="17" t="s">
        <v>114</v>
      </c>
      <c r="BM159" s="239" t="s">
        <v>263</v>
      </c>
    </row>
    <row r="160" s="2" customFormat="1">
      <c r="A160" s="38"/>
      <c r="B160" s="39"/>
      <c r="C160" s="40"/>
      <c r="D160" s="241" t="s">
        <v>157</v>
      </c>
      <c r="E160" s="40"/>
      <c r="F160" s="242" t="s">
        <v>264</v>
      </c>
      <c r="G160" s="40"/>
      <c r="H160" s="40"/>
      <c r="I160" s="148"/>
      <c r="J160" s="40"/>
      <c r="K160" s="40"/>
      <c r="L160" s="44"/>
      <c r="M160" s="243"/>
      <c r="N160" s="244"/>
      <c r="O160" s="84"/>
      <c r="P160" s="84"/>
      <c r="Q160" s="84"/>
      <c r="R160" s="84"/>
      <c r="S160" s="84"/>
      <c r="T160" s="85"/>
      <c r="U160" s="38"/>
      <c r="V160" s="38"/>
      <c r="W160" s="38"/>
      <c r="X160" s="38"/>
      <c r="Y160" s="38"/>
      <c r="Z160" s="38"/>
      <c r="AA160" s="38"/>
      <c r="AB160" s="38"/>
      <c r="AC160" s="38"/>
      <c r="AD160" s="38"/>
      <c r="AE160" s="38"/>
      <c r="AT160" s="17" t="s">
        <v>157</v>
      </c>
      <c r="AU160" s="17" t="s">
        <v>83</v>
      </c>
    </row>
    <row r="161" s="2" customFormat="1">
      <c r="A161" s="38"/>
      <c r="B161" s="39"/>
      <c r="C161" s="40"/>
      <c r="D161" s="241" t="s">
        <v>159</v>
      </c>
      <c r="E161" s="40"/>
      <c r="F161" s="245" t="s">
        <v>265</v>
      </c>
      <c r="G161" s="40"/>
      <c r="H161" s="40"/>
      <c r="I161" s="148"/>
      <c r="J161" s="40"/>
      <c r="K161" s="40"/>
      <c r="L161" s="44"/>
      <c r="M161" s="243"/>
      <c r="N161" s="244"/>
      <c r="O161" s="84"/>
      <c r="P161" s="84"/>
      <c r="Q161" s="84"/>
      <c r="R161" s="84"/>
      <c r="S161" s="84"/>
      <c r="T161" s="85"/>
      <c r="U161" s="38"/>
      <c r="V161" s="38"/>
      <c r="W161" s="38"/>
      <c r="X161" s="38"/>
      <c r="Y161" s="38"/>
      <c r="Z161" s="38"/>
      <c r="AA161" s="38"/>
      <c r="AB161" s="38"/>
      <c r="AC161" s="38"/>
      <c r="AD161" s="38"/>
      <c r="AE161" s="38"/>
      <c r="AT161" s="17" t="s">
        <v>159</v>
      </c>
      <c r="AU161" s="17" t="s">
        <v>83</v>
      </c>
    </row>
    <row r="162" s="2" customFormat="1" ht="21.75" customHeight="1">
      <c r="A162" s="38"/>
      <c r="B162" s="39"/>
      <c r="C162" s="228" t="s">
        <v>7</v>
      </c>
      <c r="D162" s="228" t="s">
        <v>151</v>
      </c>
      <c r="E162" s="229" t="s">
        <v>266</v>
      </c>
      <c r="F162" s="230" t="s">
        <v>267</v>
      </c>
      <c r="G162" s="231" t="s">
        <v>154</v>
      </c>
      <c r="H162" s="232">
        <v>20</v>
      </c>
      <c r="I162" s="233"/>
      <c r="J162" s="234">
        <f>ROUND(I162*H162,2)</f>
        <v>0</v>
      </c>
      <c r="K162" s="230" t="s">
        <v>155</v>
      </c>
      <c r="L162" s="44"/>
      <c r="M162" s="235" t="s">
        <v>19</v>
      </c>
      <c r="N162" s="236" t="s">
        <v>45</v>
      </c>
      <c r="O162" s="84"/>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114</v>
      </c>
      <c r="AT162" s="239" t="s">
        <v>151</v>
      </c>
      <c r="AU162" s="239" t="s">
        <v>83</v>
      </c>
      <c r="AY162" s="17" t="s">
        <v>148</v>
      </c>
      <c r="BE162" s="240">
        <f>IF(N162="základní",J162,0)</f>
        <v>0</v>
      </c>
      <c r="BF162" s="240">
        <f>IF(N162="snížená",J162,0)</f>
        <v>0</v>
      </c>
      <c r="BG162" s="240">
        <f>IF(N162="zákl. přenesená",J162,0)</f>
        <v>0</v>
      </c>
      <c r="BH162" s="240">
        <f>IF(N162="sníž. přenesená",J162,0)</f>
        <v>0</v>
      </c>
      <c r="BI162" s="240">
        <f>IF(N162="nulová",J162,0)</f>
        <v>0</v>
      </c>
      <c r="BJ162" s="17" t="s">
        <v>81</v>
      </c>
      <c r="BK162" s="240">
        <f>ROUND(I162*H162,2)</f>
        <v>0</v>
      </c>
      <c r="BL162" s="17" t="s">
        <v>114</v>
      </c>
      <c r="BM162" s="239" t="s">
        <v>268</v>
      </c>
    </row>
    <row r="163" s="2" customFormat="1">
      <c r="A163" s="38"/>
      <c r="B163" s="39"/>
      <c r="C163" s="40"/>
      <c r="D163" s="241" t="s">
        <v>157</v>
      </c>
      <c r="E163" s="40"/>
      <c r="F163" s="242" t="s">
        <v>269</v>
      </c>
      <c r="G163" s="40"/>
      <c r="H163" s="40"/>
      <c r="I163" s="148"/>
      <c r="J163" s="40"/>
      <c r="K163" s="40"/>
      <c r="L163" s="44"/>
      <c r="M163" s="243"/>
      <c r="N163" s="244"/>
      <c r="O163" s="84"/>
      <c r="P163" s="84"/>
      <c r="Q163" s="84"/>
      <c r="R163" s="84"/>
      <c r="S163" s="84"/>
      <c r="T163" s="85"/>
      <c r="U163" s="38"/>
      <c r="V163" s="38"/>
      <c r="W163" s="38"/>
      <c r="X163" s="38"/>
      <c r="Y163" s="38"/>
      <c r="Z163" s="38"/>
      <c r="AA163" s="38"/>
      <c r="AB163" s="38"/>
      <c r="AC163" s="38"/>
      <c r="AD163" s="38"/>
      <c r="AE163" s="38"/>
      <c r="AT163" s="17" t="s">
        <v>157</v>
      </c>
      <c r="AU163" s="17" t="s">
        <v>83</v>
      </c>
    </row>
    <row r="164" s="2" customFormat="1">
      <c r="A164" s="38"/>
      <c r="B164" s="39"/>
      <c r="C164" s="40"/>
      <c r="D164" s="241" t="s">
        <v>159</v>
      </c>
      <c r="E164" s="40"/>
      <c r="F164" s="245" t="s">
        <v>265</v>
      </c>
      <c r="G164" s="40"/>
      <c r="H164" s="40"/>
      <c r="I164" s="148"/>
      <c r="J164" s="40"/>
      <c r="K164" s="40"/>
      <c r="L164" s="44"/>
      <c r="M164" s="243"/>
      <c r="N164" s="244"/>
      <c r="O164" s="84"/>
      <c r="P164" s="84"/>
      <c r="Q164" s="84"/>
      <c r="R164" s="84"/>
      <c r="S164" s="84"/>
      <c r="T164" s="85"/>
      <c r="U164" s="38"/>
      <c r="V164" s="38"/>
      <c r="W164" s="38"/>
      <c r="X164" s="38"/>
      <c r="Y164" s="38"/>
      <c r="Z164" s="38"/>
      <c r="AA164" s="38"/>
      <c r="AB164" s="38"/>
      <c r="AC164" s="38"/>
      <c r="AD164" s="38"/>
      <c r="AE164" s="38"/>
      <c r="AT164" s="17" t="s">
        <v>159</v>
      </c>
      <c r="AU164" s="17" t="s">
        <v>83</v>
      </c>
    </row>
    <row r="165" s="2" customFormat="1" ht="21.75" customHeight="1">
      <c r="A165" s="38"/>
      <c r="B165" s="39"/>
      <c r="C165" s="228" t="s">
        <v>270</v>
      </c>
      <c r="D165" s="228" t="s">
        <v>151</v>
      </c>
      <c r="E165" s="229" t="s">
        <v>271</v>
      </c>
      <c r="F165" s="230" t="s">
        <v>272</v>
      </c>
      <c r="G165" s="231" t="s">
        <v>273</v>
      </c>
      <c r="H165" s="232">
        <v>112</v>
      </c>
      <c r="I165" s="233"/>
      <c r="J165" s="234">
        <f>ROUND(I165*H165,2)</f>
        <v>0</v>
      </c>
      <c r="K165" s="230" t="s">
        <v>155</v>
      </c>
      <c r="L165" s="44"/>
      <c r="M165" s="235" t="s">
        <v>19</v>
      </c>
      <c r="N165" s="236" t="s">
        <v>45</v>
      </c>
      <c r="O165" s="84"/>
      <c r="P165" s="237">
        <f>O165*H165</f>
        <v>0</v>
      </c>
      <c r="Q165" s="237">
        <v>0</v>
      </c>
      <c r="R165" s="237">
        <f>Q165*H165</f>
        <v>0</v>
      </c>
      <c r="S165" s="237">
        <v>0</v>
      </c>
      <c r="T165" s="238">
        <f>S165*H165</f>
        <v>0</v>
      </c>
      <c r="U165" s="38"/>
      <c r="V165" s="38"/>
      <c r="W165" s="38"/>
      <c r="X165" s="38"/>
      <c r="Y165" s="38"/>
      <c r="Z165" s="38"/>
      <c r="AA165" s="38"/>
      <c r="AB165" s="38"/>
      <c r="AC165" s="38"/>
      <c r="AD165" s="38"/>
      <c r="AE165" s="38"/>
      <c r="AR165" s="239" t="s">
        <v>114</v>
      </c>
      <c r="AT165" s="239" t="s">
        <v>151</v>
      </c>
      <c r="AU165" s="239" t="s">
        <v>83</v>
      </c>
      <c r="AY165" s="17" t="s">
        <v>148</v>
      </c>
      <c r="BE165" s="240">
        <f>IF(N165="základní",J165,0)</f>
        <v>0</v>
      </c>
      <c r="BF165" s="240">
        <f>IF(N165="snížená",J165,0)</f>
        <v>0</v>
      </c>
      <c r="BG165" s="240">
        <f>IF(N165="zákl. přenesená",J165,0)</f>
        <v>0</v>
      </c>
      <c r="BH165" s="240">
        <f>IF(N165="sníž. přenesená",J165,0)</f>
        <v>0</v>
      </c>
      <c r="BI165" s="240">
        <f>IF(N165="nulová",J165,0)</f>
        <v>0</v>
      </c>
      <c r="BJ165" s="17" t="s">
        <v>81</v>
      </c>
      <c r="BK165" s="240">
        <f>ROUND(I165*H165,2)</f>
        <v>0</v>
      </c>
      <c r="BL165" s="17" t="s">
        <v>114</v>
      </c>
      <c r="BM165" s="239" t="s">
        <v>274</v>
      </c>
    </row>
    <row r="166" s="2" customFormat="1">
      <c r="A166" s="38"/>
      <c r="B166" s="39"/>
      <c r="C166" s="40"/>
      <c r="D166" s="241" t="s">
        <v>157</v>
      </c>
      <c r="E166" s="40"/>
      <c r="F166" s="242" t="s">
        <v>275</v>
      </c>
      <c r="G166" s="40"/>
      <c r="H166" s="40"/>
      <c r="I166" s="148"/>
      <c r="J166" s="40"/>
      <c r="K166" s="40"/>
      <c r="L166" s="44"/>
      <c r="M166" s="243"/>
      <c r="N166" s="244"/>
      <c r="O166" s="84"/>
      <c r="P166" s="84"/>
      <c r="Q166" s="84"/>
      <c r="R166" s="84"/>
      <c r="S166" s="84"/>
      <c r="T166" s="85"/>
      <c r="U166" s="38"/>
      <c r="V166" s="38"/>
      <c r="W166" s="38"/>
      <c r="X166" s="38"/>
      <c r="Y166" s="38"/>
      <c r="Z166" s="38"/>
      <c r="AA166" s="38"/>
      <c r="AB166" s="38"/>
      <c r="AC166" s="38"/>
      <c r="AD166" s="38"/>
      <c r="AE166" s="38"/>
      <c r="AT166" s="17" t="s">
        <v>157</v>
      </c>
      <c r="AU166" s="17" t="s">
        <v>83</v>
      </c>
    </row>
    <row r="167" s="2" customFormat="1">
      <c r="A167" s="38"/>
      <c r="B167" s="39"/>
      <c r="C167" s="40"/>
      <c r="D167" s="241" t="s">
        <v>159</v>
      </c>
      <c r="E167" s="40"/>
      <c r="F167" s="245" t="s">
        <v>276</v>
      </c>
      <c r="G167" s="40"/>
      <c r="H167" s="40"/>
      <c r="I167" s="148"/>
      <c r="J167" s="40"/>
      <c r="K167" s="40"/>
      <c r="L167" s="44"/>
      <c r="M167" s="243"/>
      <c r="N167" s="244"/>
      <c r="O167" s="84"/>
      <c r="P167" s="84"/>
      <c r="Q167" s="84"/>
      <c r="R167" s="84"/>
      <c r="S167" s="84"/>
      <c r="T167" s="85"/>
      <c r="U167" s="38"/>
      <c r="V167" s="38"/>
      <c r="W167" s="38"/>
      <c r="X167" s="38"/>
      <c r="Y167" s="38"/>
      <c r="Z167" s="38"/>
      <c r="AA167" s="38"/>
      <c r="AB167" s="38"/>
      <c r="AC167" s="38"/>
      <c r="AD167" s="38"/>
      <c r="AE167" s="38"/>
      <c r="AT167" s="17" t="s">
        <v>159</v>
      </c>
      <c r="AU167" s="17" t="s">
        <v>83</v>
      </c>
    </row>
    <row r="168" s="2" customFormat="1" ht="21.75" customHeight="1">
      <c r="A168" s="38"/>
      <c r="B168" s="39"/>
      <c r="C168" s="228" t="s">
        <v>277</v>
      </c>
      <c r="D168" s="228" t="s">
        <v>151</v>
      </c>
      <c r="E168" s="229" t="s">
        <v>278</v>
      </c>
      <c r="F168" s="230" t="s">
        <v>279</v>
      </c>
      <c r="G168" s="231" t="s">
        <v>273</v>
      </c>
      <c r="H168" s="232">
        <v>20</v>
      </c>
      <c r="I168" s="233"/>
      <c r="J168" s="234">
        <f>ROUND(I168*H168,2)</f>
        <v>0</v>
      </c>
      <c r="K168" s="230" t="s">
        <v>155</v>
      </c>
      <c r="L168" s="44"/>
      <c r="M168" s="235" t="s">
        <v>19</v>
      </c>
      <c r="N168" s="236" t="s">
        <v>45</v>
      </c>
      <c r="O168" s="84"/>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114</v>
      </c>
      <c r="AT168" s="239" t="s">
        <v>151</v>
      </c>
      <c r="AU168" s="239" t="s">
        <v>83</v>
      </c>
      <c r="AY168" s="17" t="s">
        <v>148</v>
      </c>
      <c r="BE168" s="240">
        <f>IF(N168="základní",J168,0)</f>
        <v>0</v>
      </c>
      <c r="BF168" s="240">
        <f>IF(N168="snížená",J168,0)</f>
        <v>0</v>
      </c>
      <c r="BG168" s="240">
        <f>IF(N168="zákl. přenesená",J168,0)</f>
        <v>0</v>
      </c>
      <c r="BH168" s="240">
        <f>IF(N168="sníž. přenesená",J168,0)</f>
        <v>0</v>
      </c>
      <c r="BI168" s="240">
        <f>IF(N168="nulová",J168,0)</f>
        <v>0</v>
      </c>
      <c r="BJ168" s="17" t="s">
        <v>81</v>
      </c>
      <c r="BK168" s="240">
        <f>ROUND(I168*H168,2)</f>
        <v>0</v>
      </c>
      <c r="BL168" s="17" t="s">
        <v>114</v>
      </c>
      <c r="BM168" s="239" t="s">
        <v>280</v>
      </c>
    </row>
    <row r="169" s="2" customFormat="1">
      <c r="A169" s="38"/>
      <c r="B169" s="39"/>
      <c r="C169" s="40"/>
      <c r="D169" s="241" t="s">
        <v>157</v>
      </c>
      <c r="E169" s="40"/>
      <c r="F169" s="242" t="s">
        <v>281</v>
      </c>
      <c r="G169" s="40"/>
      <c r="H169" s="40"/>
      <c r="I169" s="148"/>
      <c r="J169" s="40"/>
      <c r="K169" s="40"/>
      <c r="L169" s="44"/>
      <c r="M169" s="243"/>
      <c r="N169" s="244"/>
      <c r="O169" s="84"/>
      <c r="P169" s="84"/>
      <c r="Q169" s="84"/>
      <c r="R169" s="84"/>
      <c r="S169" s="84"/>
      <c r="T169" s="85"/>
      <c r="U169" s="38"/>
      <c r="V169" s="38"/>
      <c r="W169" s="38"/>
      <c r="X169" s="38"/>
      <c r="Y169" s="38"/>
      <c r="Z169" s="38"/>
      <c r="AA169" s="38"/>
      <c r="AB169" s="38"/>
      <c r="AC169" s="38"/>
      <c r="AD169" s="38"/>
      <c r="AE169" s="38"/>
      <c r="AT169" s="17" t="s">
        <v>157</v>
      </c>
      <c r="AU169" s="17" t="s">
        <v>83</v>
      </c>
    </row>
    <row r="170" s="2" customFormat="1">
      <c r="A170" s="38"/>
      <c r="B170" s="39"/>
      <c r="C170" s="40"/>
      <c r="D170" s="241" t="s">
        <v>159</v>
      </c>
      <c r="E170" s="40"/>
      <c r="F170" s="245" t="s">
        <v>276</v>
      </c>
      <c r="G170" s="40"/>
      <c r="H170" s="40"/>
      <c r="I170" s="148"/>
      <c r="J170" s="40"/>
      <c r="K170" s="40"/>
      <c r="L170" s="44"/>
      <c r="M170" s="243"/>
      <c r="N170" s="244"/>
      <c r="O170" s="84"/>
      <c r="P170" s="84"/>
      <c r="Q170" s="84"/>
      <c r="R170" s="84"/>
      <c r="S170" s="84"/>
      <c r="T170" s="85"/>
      <c r="U170" s="38"/>
      <c r="V170" s="38"/>
      <c r="W170" s="38"/>
      <c r="X170" s="38"/>
      <c r="Y170" s="38"/>
      <c r="Z170" s="38"/>
      <c r="AA170" s="38"/>
      <c r="AB170" s="38"/>
      <c r="AC170" s="38"/>
      <c r="AD170" s="38"/>
      <c r="AE170" s="38"/>
      <c r="AT170" s="17" t="s">
        <v>159</v>
      </c>
      <c r="AU170" s="17" t="s">
        <v>83</v>
      </c>
    </row>
    <row r="171" s="2" customFormat="1" ht="21.75" customHeight="1">
      <c r="A171" s="38"/>
      <c r="B171" s="39"/>
      <c r="C171" s="228" t="s">
        <v>282</v>
      </c>
      <c r="D171" s="228" t="s">
        <v>151</v>
      </c>
      <c r="E171" s="229" t="s">
        <v>283</v>
      </c>
      <c r="F171" s="230" t="s">
        <v>284</v>
      </c>
      <c r="G171" s="231" t="s">
        <v>285</v>
      </c>
      <c r="H171" s="232">
        <v>72</v>
      </c>
      <c r="I171" s="233"/>
      <c r="J171" s="234">
        <f>ROUND(I171*H171,2)</f>
        <v>0</v>
      </c>
      <c r="K171" s="230" t="s">
        <v>155</v>
      </c>
      <c r="L171" s="44"/>
      <c r="M171" s="235" t="s">
        <v>19</v>
      </c>
      <c r="N171" s="236" t="s">
        <v>45</v>
      </c>
      <c r="O171" s="84"/>
      <c r="P171" s="237">
        <f>O171*H171</f>
        <v>0</v>
      </c>
      <c r="Q171" s="237">
        <v>0</v>
      </c>
      <c r="R171" s="237">
        <f>Q171*H171</f>
        <v>0</v>
      </c>
      <c r="S171" s="237">
        <v>0</v>
      </c>
      <c r="T171" s="238">
        <f>S171*H171</f>
        <v>0</v>
      </c>
      <c r="U171" s="38"/>
      <c r="V171" s="38"/>
      <c r="W171" s="38"/>
      <c r="X171" s="38"/>
      <c r="Y171" s="38"/>
      <c r="Z171" s="38"/>
      <c r="AA171" s="38"/>
      <c r="AB171" s="38"/>
      <c r="AC171" s="38"/>
      <c r="AD171" s="38"/>
      <c r="AE171" s="38"/>
      <c r="AR171" s="239" t="s">
        <v>114</v>
      </c>
      <c r="AT171" s="239" t="s">
        <v>151</v>
      </c>
      <c r="AU171" s="239" t="s">
        <v>83</v>
      </c>
      <c r="AY171" s="17" t="s">
        <v>148</v>
      </c>
      <c r="BE171" s="240">
        <f>IF(N171="základní",J171,0)</f>
        <v>0</v>
      </c>
      <c r="BF171" s="240">
        <f>IF(N171="snížená",J171,0)</f>
        <v>0</v>
      </c>
      <c r="BG171" s="240">
        <f>IF(N171="zákl. přenesená",J171,0)</f>
        <v>0</v>
      </c>
      <c r="BH171" s="240">
        <f>IF(N171="sníž. přenesená",J171,0)</f>
        <v>0</v>
      </c>
      <c r="BI171" s="240">
        <f>IF(N171="nulová",J171,0)</f>
        <v>0</v>
      </c>
      <c r="BJ171" s="17" t="s">
        <v>81</v>
      </c>
      <c r="BK171" s="240">
        <f>ROUND(I171*H171,2)</f>
        <v>0</v>
      </c>
      <c r="BL171" s="17" t="s">
        <v>114</v>
      </c>
      <c r="BM171" s="239" t="s">
        <v>286</v>
      </c>
    </row>
    <row r="172" s="2" customFormat="1">
      <c r="A172" s="38"/>
      <c r="B172" s="39"/>
      <c r="C172" s="40"/>
      <c r="D172" s="241" t="s">
        <v>157</v>
      </c>
      <c r="E172" s="40"/>
      <c r="F172" s="242" t="s">
        <v>287</v>
      </c>
      <c r="G172" s="40"/>
      <c r="H172" s="40"/>
      <c r="I172" s="148"/>
      <c r="J172" s="40"/>
      <c r="K172" s="40"/>
      <c r="L172" s="44"/>
      <c r="M172" s="243"/>
      <c r="N172" s="244"/>
      <c r="O172" s="84"/>
      <c r="P172" s="84"/>
      <c r="Q172" s="84"/>
      <c r="R172" s="84"/>
      <c r="S172" s="84"/>
      <c r="T172" s="85"/>
      <c r="U172" s="38"/>
      <c r="V172" s="38"/>
      <c r="W172" s="38"/>
      <c r="X172" s="38"/>
      <c r="Y172" s="38"/>
      <c r="Z172" s="38"/>
      <c r="AA172" s="38"/>
      <c r="AB172" s="38"/>
      <c r="AC172" s="38"/>
      <c r="AD172" s="38"/>
      <c r="AE172" s="38"/>
      <c r="AT172" s="17" t="s">
        <v>157</v>
      </c>
      <c r="AU172" s="17" t="s">
        <v>83</v>
      </c>
    </row>
    <row r="173" s="2" customFormat="1">
      <c r="A173" s="38"/>
      <c r="B173" s="39"/>
      <c r="C173" s="40"/>
      <c r="D173" s="241" t="s">
        <v>159</v>
      </c>
      <c r="E173" s="40"/>
      <c r="F173" s="245" t="s">
        <v>288</v>
      </c>
      <c r="G173" s="40"/>
      <c r="H173" s="40"/>
      <c r="I173" s="148"/>
      <c r="J173" s="40"/>
      <c r="K173" s="40"/>
      <c r="L173" s="44"/>
      <c r="M173" s="243"/>
      <c r="N173" s="244"/>
      <c r="O173" s="84"/>
      <c r="P173" s="84"/>
      <c r="Q173" s="84"/>
      <c r="R173" s="84"/>
      <c r="S173" s="84"/>
      <c r="T173" s="85"/>
      <c r="U173" s="38"/>
      <c r="V173" s="38"/>
      <c r="W173" s="38"/>
      <c r="X173" s="38"/>
      <c r="Y173" s="38"/>
      <c r="Z173" s="38"/>
      <c r="AA173" s="38"/>
      <c r="AB173" s="38"/>
      <c r="AC173" s="38"/>
      <c r="AD173" s="38"/>
      <c r="AE173" s="38"/>
      <c r="AT173" s="17" t="s">
        <v>159</v>
      </c>
      <c r="AU173" s="17" t="s">
        <v>83</v>
      </c>
    </row>
    <row r="174" s="2" customFormat="1" ht="21.75" customHeight="1">
      <c r="A174" s="38"/>
      <c r="B174" s="39"/>
      <c r="C174" s="228" t="s">
        <v>289</v>
      </c>
      <c r="D174" s="228" t="s">
        <v>151</v>
      </c>
      <c r="E174" s="229" t="s">
        <v>290</v>
      </c>
      <c r="F174" s="230" t="s">
        <v>291</v>
      </c>
      <c r="G174" s="231" t="s">
        <v>285</v>
      </c>
      <c r="H174" s="232">
        <v>4</v>
      </c>
      <c r="I174" s="233"/>
      <c r="J174" s="234">
        <f>ROUND(I174*H174,2)</f>
        <v>0</v>
      </c>
      <c r="K174" s="230" t="s">
        <v>155</v>
      </c>
      <c r="L174" s="44"/>
      <c r="M174" s="235" t="s">
        <v>19</v>
      </c>
      <c r="N174" s="236" t="s">
        <v>45</v>
      </c>
      <c r="O174" s="84"/>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114</v>
      </c>
      <c r="AT174" s="239" t="s">
        <v>151</v>
      </c>
      <c r="AU174" s="239" t="s">
        <v>83</v>
      </c>
      <c r="AY174" s="17" t="s">
        <v>148</v>
      </c>
      <c r="BE174" s="240">
        <f>IF(N174="základní",J174,0)</f>
        <v>0</v>
      </c>
      <c r="BF174" s="240">
        <f>IF(N174="snížená",J174,0)</f>
        <v>0</v>
      </c>
      <c r="BG174" s="240">
        <f>IF(N174="zákl. přenesená",J174,0)</f>
        <v>0</v>
      </c>
      <c r="BH174" s="240">
        <f>IF(N174="sníž. přenesená",J174,0)</f>
        <v>0</v>
      </c>
      <c r="BI174" s="240">
        <f>IF(N174="nulová",J174,0)</f>
        <v>0</v>
      </c>
      <c r="BJ174" s="17" t="s">
        <v>81</v>
      </c>
      <c r="BK174" s="240">
        <f>ROUND(I174*H174,2)</f>
        <v>0</v>
      </c>
      <c r="BL174" s="17" t="s">
        <v>114</v>
      </c>
      <c r="BM174" s="239" t="s">
        <v>292</v>
      </c>
    </row>
    <row r="175" s="2" customFormat="1">
      <c r="A175" s="38"/>
      <c r="B175" s="39"/>
      <c r="C175" s="40"/>
      <c r="D175" s="241" t="s">
        <v>157</v>
      </c>
      <c r="E175" s="40"/>
      <c r="F175" s="242" t="s">
        <v>293</v>
      </c>
      <c r="G175" s="40"/>
      <c r="H175" s="40"/>
      <c r="I175" s="148"/>
      <c r="J175" s="40"/>
      <c r="K175" s="40"/>
      <c r="L175" s="44"/>
      <c r="M175" s="243"/>
      <c r="N175" s="244"/>
      <c r="O175" s="84"/>
      <c r="P175" s="84"/>
      <c r="Q175" s="84"/>
      <c r="R175" s="84"/>
      <c r="S175" s="84"/>
      <c r="T175" s="85"/>
      <c r="U175" s="38"/>
      <c r="V175" s="38"/>
      <c r="W175" s="38"/>
      <c r="X175" s="38"/>
      <c r="Y175" s="38"/>
      <c r="Z175" s="38"/>
      <c r="AA175" s="38"/>
      <c r="AB175" s="38"/>
      <c r="AC175" s="38"/>
      <c r="AD175" s="38"/>
      <c r="AE175" s="38"/>
      <c r="AT175" s="17" t="s">
        <v>157</v>
      </c>
      <c r="AU175" s="17" t="s">
        <v>83</v>
      </c>
    </row>
    <row r="176" s="2" customFormat="1">
      <c r="A176" s="38"/>
      <c r="B176" s="39"/>
      <c r="C176" s="40"/>
      <c r="D176" s="241" t="s">
        <v>159</v>
      </c>
      <c r="E176" s="40"/>
      <c r="F176" s="245" t="s">
        <v>288</v>
      </c>
      <c r="G176" s="40"/>
      <c r="H176" s="40"/>
      <c r="I176" s="148"/>
      <c r="J176" s="40"/>
      <c r="K176" s="40"/>
      <c r="L176" s="44"/>
      <c r="M176" s="243"/>
      <c r="N176" s="244"/>
      <c r="O176" s="84"/>
      <c r="P176" s="84"/>
      <c r="Q176" s="84"/>
      <c r="R176" s="84"/>
      <c r="S176" s="84"/>
      <c r="T176" s="85"/>
      <c r="U176" s="38"/>
      <c r="V176" s="38"/>
      <c r="W176" s="38"/>
      <c r="X176" s="38"/>
      <c r="Y176" s="38"/>
      <c r="Z176" s="38"/>
      <c r="AA176" s="38"/>
      <c r="AB176" s="38"/>
      <c r="AC176" s="38"/>
      <c r="AD176" s="38"/>
      <c r="AE176" s="38"/>
      <c r="AT176" s="17" t="s">
        <v>159</v>
      </c>
      <c r="AU176" s="17" t="s">
        <v>83</v>
      </c>
    </row>
    <row r="177" s="2" customFormat="1" ht="33" customHeight="1">
      <c r="A177" s="38"/>
      <c r="B177" s="39"/>
      <c r="C177" s="228" t="s">
        <v>294</v>
      </c>
      <c r="D177" s="228" t="s">
        <v>151</v>
      </c>
      <c r="E177" s="229" t="s">
        <v>295</v>
      </c>
      <c r="F177" s="230" t="s">
        <v>296</v>
      </c>
      <c r="G177" s="231" t="s">
        <v>273</v>
      </c>
      <c r="H177" s="232">
        <v>400</v>
      </c>
      <c r="I177" s="233"/>
      <c r="J177" s="234">
        <f>ROUND(I177*H177,2)</f>
        <v>0</v>
      </c>
      <c r="K177" s="230" t="s">
        <v>155</v>
      </c>
      <c r="L177" s="44"/>
      <c r="M177" s="235" t="s">
        <v>19</v>
      </c>
      <c r="N177" s="236" t="s">
        <v>45</v>
      </c>
      <c r="O177" s="84"/>
      <c r="P177" s="237">
        <f>O177*H177</f>
        <v>0</v>
      </c>
      <c r="Q177" s="237">
        <v>0</v>
      </c>
      <c r="R177" s="237">
        <f>Q177*H177</f>
        <v>0</v>
      </c>
      <c r="S177" s="237">
        <v>0</v>
      </c>
      <c r="T177" s="238">
        <f>S177*H177</f>
        <v>0</v>
      </c>
      <c r="U177" s="38"/>
      <c r="V177" s="38"/>
      <c r="W177" s="38"/>
      <c r="X177" s="38"/>
      <c r="Y177" s="38"/>
      <c r="Z177" s="38"/>
      <c r="AA177" s="38"/>
      <c r="AB177" s="38"/>
      <c r="AC177" s="38"/>
      <c r="AD177" s="38"/>
      <c r="AE177" s="38"/>
      <c r="AR177" s="239" t="s">
        <v>114</v>
      </c>
      <c r="AT177" s="239" t="s">
        <v>151</v>
      </c>
      <c r="AU177" s="239" t="s">
        <v>83</v>
      </c>
      <c r="AY177" s="17" t="s">
        <v>148</v>
      </c>
      <c r="BE177" s="240">
        <f>IF(N177="základní",J177,0)</f>
        <v>0</v>
      </c>
      <c r="BF177" s="240">
        <f>IF(N177="snížená",J177,0)</f>
        <v>0</v>
      </c>
      <c r="BG177" s="240">
        <f>IF(N177="zákl. přenesená",J177,0)</f>
        <v>0</v>
      </c>
      <c r="BH177" s="240">
        <f>IF(N177="sníž. přenesená",J177,0)</f>
        <v>0</v>
      </c>
      <c r="BI177" s="240">
        <f>IF(N177="nulová",J177,0)</f>
        <v>0</v>
      </c>
      <c r="BJ177" s="17" t="s">
        <v>81</v>
      </c>
      <c r="BK177" s="240">
        <f>ROUND(I177*H177,2)</f>
        <v>0</v>
      </c>
      <c r="BL177" s="17" t="s">
        <v>114</v>
      </c>
      <c r="BM177" s="239" t="s">
        <v>297</v>
      </c>
    </row>
    <row r="178" s="2" customFormat="1">
      <c r="A178" s="38"/>
      <c r="B178" s="39"/>
      <c r="C178" s="40"/>
      <c r="D178" s="241" t="s">
        <v>157</v>
      </c>
      <c r="E178" s="40"/>
      <c r="F178" s="242" t="s">
        <v>298</v>
      </c>
      <c r="G178" s="40"/>
      <c r="H178" s="40"/>
      <c r="I178" s="148"/>
      <c r="J178" s="40"/>
      <c r="K178" s="40"/>
      <c r="L178" s="44"/>
      <c r="M178" s="243"/>
      <c r="N178" s="244"/>
      <c r="O178" s="84"/>
      <c r="P178" s="84"/>
      <c r="Q178" s="84"/>
      <c r="R178" s="84"/>
      <c r="S178" s="84"/>
      <c r="T178" s="85"/>
      <c r="U178" s="38"/>
      <c r="V178" s="38"/>
      <c r="W178" s="38"/>
      <c r="X178" s="38"/>
      <c r="Y178" s="38"/>
      <c r="Z178" s="38"/>
      <c r="AA178" s="38"/>
      <c r="AB178" s="38"/>
      <c r="AC178" s="38"/>
      <c r="AD178" s="38"/>
      <c r="AE178" s="38"/>
      <c r="AT178" s="17" t="s">
        <v>157</v>
      </c>
      <c r="AU178" s="17" t="s">
        <v>83</v>
      </c>
    </row>
    <row r="179" s="2" customFormat="1">
      <c r="A179" s="38"/>
      <c r="B179" s="39"/>
      <c r="C179" s="40"/>
      <c r="D179" s="241" t="s">
        <v>159</v>
      </c>
      <c r="E179" s="40"/>
      <c r="F179" s="245" t="s">
        <v>299</v>
      </c>
      <c r="G179" s="40"/>
      <c r="H179" s="40"/>
      <c r="I179" s="148"/>
      <c r="J179" s="40"/>
      <c r="K179" s="40"/>
      <c r="L179" s="44"/>
      <c r="M179" s="243"/>
      <c r="N179" s="244"/>
      <c r="O179" s="84"/>
      <c r="P179" s="84"/>
      <c r="Q179" s="84"/>
      <c r="R179" s="84"/>
      <c r="S179" s="84"/>
      <c r="T179" s="85"/>
      <c r="U179" s="38"/>
      <c r="V179" s="38"/>
      <c r="W179" s="38"/>
      <c r="X179" s="38"/>
      <c r="Y179" s="38"/>
      <c r="Z179" s="38"/>
      <c r="AA179" s="38"/>
      <c r="AB179" s="38"/>
      <c r="AC179" s="38"/>
      <c r="AD179" s="38"/>
      <c r="AE179" s="38"/>
      <c r="AT179" s="17" t="s">
        <v>159</v>
      </c>
      <c r="AU179" s="17" t="s">
        <v>83</v>
      </c>
    </row>
    <row r="180" s="2" customFormat="1" ht="21.75" customHeight="1">
      <c r="A180" s="38"/>
      <c r="B180" s="39"/>
      <c r="C180" s="228" t="s">
        <v>300</v>
      </c>
      <c r="D180" s="228" t="s">
        <v>151</v>
      </c>
      <c r="E180" s="229" t="s">
        <v>301</v>
      </c>
      <c r="F180" s="230" t="s">
        <v>302</v>
      </c>
      <c r="G180" s="231" t="s">
        <v>285</v>
      </c>
      <c r="H180" s="232">
        <v>2</v>
      </c>
      <c r="I180" s="233"/>
      <c r="J180" s="234">
        <f>ROUND(I180*H180,2)</f>
        <v>0</v>
      </c>
      <c r="K180" s="230" t="s">
        <v>155</v>
      </c>
      <c r="L180" s="44"/>
      <c r="M180" s="235" t="s">
        <v>19</v>
      </c>
      <c r="N180" s="236" t="s">
        <v>45</v>
      </c>
      <c r="O180" s="84"/>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114</v>
      </c>
      <c r="AT180" s="239" t="s">
        <v>151</v>
      </c>
      <c r="AU180" s="239" t="s">
        <v>83</v>
      </c>
      <c r="AY180" s="17" t="s">
        <v>148</v>
      </c>
      <c r="BE180" s="240">
        <f>IF(N180="základní",J180,0)</f>
        <v>0</v>
      </c>
      <c r="BF180" s="240">
        <f>IF(N180="snížená",J180,0)</f>
        <v>0</v>
      </c>
      <c r="BG180" s="240">
        <f>IF(N180="zákl. přenesená",J180,0)</f>
        <v>0</v>
      </c>
      <c r="BH180" s="240">
        <f>IF(N180="sníž. přenesená",J180,0)</f>
        <v>0</v>
      </c>
      <c r="BI180" s="240">
        <f>IF(N180="nulová",J180,0)</f>
        <v>0</v>
      </c>
      <c r="BJ180" s="17" t="s">
        <v>81</v>
      </c>
      <c r="BK180" s="240">
        <f>ROUND(I180*H180,2)</f>
        <v>0</v>
      </c>
      <c r="BL180" s="17" t="s">
        <v>114</v>
      </c>
      <c r="BM180" s="239" t="s">
        <v>303</v>
      </c>
    </row>
    <row r="181" s="2" customFormat="1">
      <c r="A181" s="38"/>
      <c r="B181" s="39"/>
      <c r="C181" s="40"/>
      <c r="D181" s="241" t="s">
        <v>157</v>
      </c>
      <c r="E181" s="40"/>
      <c r="F181" s="242" t="s">
        <v>304</v>
      </c>
      <c r="G181" s="40"/>
      <c r="H181" s="40"/>
      <c r="I181" s="148"/>
      <c r="J181" s="40"/>
      <c r="K181" s="40"/>
      <c r="L181" s="44"/>
      <c r="M181" s="243"/>
      <c r="N181" s="244"/>
      <c r="O181" s="84"/>
      <c r="P181" s="84"/>
      <c r="Q181" s="84"/>
      <c r="R181" s="84"/>
      <c r="S181" s="84"/>
      <c r="T181" s="85"/>
      <c r="U181" s="38"/>
      <c r="V181" s="38"/>
      <c r="W181" s="38"/>
      <c r="X181" s="38"/>
      <c r="Y181" s="38"/>
      <c r="Z181" s="38"/>
      <c r="AA181" s="38"/>
      <c r="AB181" s="38"/>
      <c r="AC181" s="38"/>
      <c r="AD181" s="38"/>
      <c r="AE181" s="38"/>
      <c r="AT181" s="17" t="s">
        <v>157</v>
      </c>
      <c r="AU181" s="17" t="s">
        <v>83</v>
      </c>
    </row>
    <row r="182" s="2" customFormat="1">
      <c r="A182" s="38"/>
      <c r="B182" s="39"/>
      <c r="C182" s="40"/>
      <c r="D182" s="241" t="s">
        <v>159</v>
      </c>
      <c r="E182" s="40"/>
      <c r="F182" s="245" t="s">
        <v>305</v>
      </c>
      <c r="G182" s="40"/>
      <c r="H182" s="40"/>
      <c r="I182" s="148"/>
      <c r="J182" s="40"/>
      <c r="K182" s="40"/>
      <c r="L182" s="44"/>
      <c r="M182" s="243"/>
      <c r="N182" s="244"/>
      <c r="O182" s="84"/>
      <c r="P182" s="84"/>
      <c r="Q182" s="84"/>
      <c r="R182" s="84"/>
      <c r="S182" s="84"/>
      <c r="T182" s="85"/>
      <c r="U182" s="38"/>
      <c r="V182" s="38"/>
      <c r="W182" s="38"/>
      <c r="X182" s="38"/>
      <c r="Y182" s="38"/>
      <c r="Z182" s="38"/>
      <c r="AA182" s="38"/>
      <c r="AB182" s="38"/>
      <c r="AC182" s="38"/>
      <c r="AD182" s="38"/>
      <c r="AE182" s="38"/>
      <c r="AT182" s="17" t="s">
        <v>159</v>
      </c>
      <c r="AU182" s="17" t="s">
        <v>83</v>
      </c>
    </row>
    <row r="183" s="2" customFormat="1" ht="21.75" customHeight="1">
      <c r="A183" s="38"/>
      <c r="B183" s="39"/>
      <c r="C183" s="228" t="s">
        <v>306</v>
      </c>
      <c r="D183" s="228" t="s">
        <v>151</v>
      </c>
      <c r="E183" s="229" t="s">
        <v>307</v>
      </c>
      <c r="F183" s="230" t="s">
        <v>308</v>
      </c>
      <c r="G183" s="231" t="s">
        <v>285</v>
      </c>
      <c r="H183" s="232">
        <v>4</v>
      </c>
      <c r="I183" s="233"/>
      <c r="J183" s="234">
        <f>ROUND(I183*H183,2)</f>
        <v>0</v>
      </c>
      <c r="K183" s="230" t="s">
        <v>155</v>
      </c>
      <c r="L183" s="44"/>
      <c r="M183" s="235" t="s">
        <v>19</v>
      </c>
      <c r="N183" s="236" t="s">
        <v>45</v>
      </c>
      <c r="O183" s="84"/>
      <c r="P183" s="237">
        <f>O183*H183</f>
        <v>0</v>
      </c>
      <c r="Q183" s="237">
        <v>0</v>
      </c>
      <c r="R183" s="237">
        <f>Q183*H183</f>
        <v>0</v>
      </c>
      <c r="S183" s="237">
        <v>0</v>
      </c>
      <c r="T183" s="238">
        <f>S183*H183</f>
        <v>0</v>
      </c>
      <c r="U183" s="38"/>
      <c r="V183" s="38"/>
      <c r="W183" s="38"/>
      <c r="X183" s="38"/>
      <c r="Y183" s="38"/>
      <c r="Z183" s="38"/>
      <c r="AA183" s="38"/>
      <c r="AB183" s="38"/>
      <c r="AC183" s="38"/>
      <c r="AD183" s="38"/>
      <c r="AE183" s="38"/>
      <c r="AR183" s="239" t="s">
        <v>114</v>
      </c>
      <c r="AT183" s="239" t="s">
        <v>151</v>
      </c>
      <c r="AU183" s="239" t="s">
        <v>83</v>
      </c>
      <c r="AY183" s="17" t="s">
        <v>148</v>
      </c>
      <c r="BE183" s="240">
        <f>IF(N183="základní",J183,0)</f>
        <v>0</v>
      </c>
      <c r="BF183" s="240">
        <f>IF(N183="snížená",J183,0)</f>
        <v>0</v>
      </c>
      <c r="BG183" s="240">
        <f>IF(N183="zákl. přenesená",J183,0)</f>
        <v>0</v>
      </c>
      <c r="BH183" s="240">
        <f>IF(N183="sníž. přenesená",J183,0)</f>
        <v>0</v>
      </c>
      <c r="BI183" s="240">
        <f>IF(N183="nulová",J183,0)</f>
        <v>0</v>
      </c>
      <c r="BJ183" s="17" t="s">
        <v>81</v>
      </c>
      <c r="BK183" s="240">
        <f>ROUND(I183*H183,2)</f>
        <v>0</v>
      </c>
      <c r="BL183" s="17" t="s">
        <v>114</v>
      </c>
      <c r="BM183" s="239" t="s">
        <v>309</v>
      </c>
    </row>
    <row r="184" s="2" customFormat="1">
      <c r="A184" s="38"/>
      <c r="B184" s="39"/>
      <c r="C184" s="40"/>
      <c r="D184" s="241" t="s">
        <v>157</v>
      </c>
      <c r="E184" s="40"/>
      <c r="F184" s="242" t="s">
        <v>310</v>
      </c>
      <c r="G184" s="40"/>
      <c r="H184" s="40"/>
      <c r="I184" s="148"/>
      <c r="J184" s="40"/>
      <c r="K184" s="40"/>
      <c r="L184" s="44"/>
      <c r="M184" s="243"/>
      <c r="N184" s="244"/>
      <c r="O184" s="84"/>
      <c r="P184" s="84"/>
      <c r="Q184" s="84"/>
      <c r="R184" s="84"/>
      <c r="S184" s="84"/>
      <c r="T184" s="85"/>
      <c r="U184" s="38"/>
      <c r="V184" s="38"/>
      <c r="W184" s="38"/>
      <c r="X184" s="38"/>
      <c r="Y184" s="38"/>
      <c r="Z184" s="38"/>
      <c r="AA184" s="38"/>
      <c r="AB184" s="38"/>
      <c r="AC184" s="38"/>
      <c r="AD184" s="38"/>
      <c r="AE184" s="38"/>
      <c r="AT184" s="17" t="s">
        <v>157</v>
      </c>
      <c r="AU184" s="17" t="s">
        <v>83</v>
      </c>
    </row>
    <row r="185" s="2" customFormat="1">
      <c r="A185" s="38"/>
      <c r="B185" s="39"/>
      <c r="C185" s="40"/>
      <c r="D185" s="241" t="s">
        <v>159</v>
      </c>
      <c r="E185" s="40"/>
      <c r="F185" s="245" t="s">
        <v>305</v>
      </c>
      <c r="G185" s="40"/>
      <c r="H185" s="40"/>
      <c r="I185" s="148"/>
      <c r="J185" s="40"/>
      <c r="K185" s="40"/>
      <c r="L185" s="44"/>
      <c r="M185" s="243"/>
      <c r="N185" s="244"/>
      <c r="O185" s="84"/>
      <c r="P185" s="84"/>
      <c r="Q185" s="84"/>
      <c r="R185" s="84"/>
      <c r="S185" s="84"/>
      <c r="T185" s="85"/>
      <c r="U185" s="38"/>
      <c r="V185" s="38"/>
      <c r="W185" s="38"/>
      <c r="X185" s="38"/>
      <c r="Y185" s="38"/>
      <c r="Z185" s="38"/>
      <c r="AA185" s="38"/>
      <c r="AB185" s="38"/>
      <c r="AC185" s="38"/>
      <c r="AD185" s="38"/>
      <c r="AE185" s="38"/>
      <c r="AT185" s="17" t="s">
        <v>159</v>
      </c>
      <c r="AU185" s="17" t="s">
        <v>83</v>
      </c>
    </row>
    <row r="186" s="2" customFormat="1" ht="21.75" customHeight="1">
      <c r="A186" s="38"/>
      <c r="B186" s="39"/>
      <c r="C186" s="228" t="s">
        <v>311</v>
      </c>
      <c r="D186" s="228" t="s">
        <v>151</v>
      </c>
      <c r="E186" s="229" t="s">
        <v>312</v>
      </c>
      <c r="F186" s="230" t="s">
        <v>313</v>
      </c>
      <c r="G186" s="231" t="s">
        <v>285</v>
      </c>
      <c r="H186" s="232">
        <v>24</v>
      </c>
      <c r="I186" s="233"/>
      <c r="J186" s="234">
        <f>ROUND(I186*H186,2)</f>
        <v>0</v>
      </c>
      <c r="K186" s="230" t="s">
        <v>155</v>
      </c>
      <c r="L186" s="44"/>
      <c r="M186" s="235" t="s">
        <v>19</v>
      </c>
      <c r="N186" s="236" t="s">
        <v>45</v>
      </c>
      <c r="O186" s="84"/>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114</v>
      </c>
      <c r="AT186" s="239" t="s">
        <v>151</v>
      </c>
      <c r="AU186" s="239" t="s">
        <v>83</v>
      </c>
      <c r="AY186" s="17" t="s">
        <v>148</v>
      </c>
      <c r="BE186" s="240">
        <f>IF(N186="základní",J186,0)</f>
        <v>0</v>
      </c>
      <c r="BF186" s="240">
        <f>IF(N186="snížená",J186,0)</f>
        <v>0</v>
      </c>
      <c r="BG186" s="240">
        <f>IF(N186="zákl. přenesená",J186,0)</f>
        <v>0</v>
      </c>
      <c r="BH186" s="240">
        <f>IF(N186="sníž. přenesená",J186,0)</f>
        <v>0</v>
      </c>
      <c r="BI186" s="240">
        <f>IF(N186="nulová",J186,0)</f>
        <v>0</v>
      </c>
      <c r="BJ186" s="17" t="s">
        <v>81</v>
      </c>
      <c r="BK186" s="240">
        <f>ROUND(I186*H186,2)</f>
        <v>0</v>
      </c>
      <c r="BL186" s="17" t="s">
        <v>114</v>
      </c>
      <c r="BM186" s="239" t="s">
        <v>314</v>
      </c>
    </row>
    <row r="187" s="2" customFormat="1">
      <c r="A187" s="38"/>
      <c r="B187" s="39"/>
      <c r="C187" s="40"/>
      <c r="D187" s="241" t="s">
        <v>157</v>
      </c>
      <c r="E187" s="40"/>
      <c r="F187" s="242" t="s">
        <v>315</v>
      </c>
      <c r="G187" s="40"/>
      <c r="H187" s="40"/>
      <c r="I187" s="148"/>
      <c r="J187" s="40"/>
      <c r="K187" s="40"/>
      <c r="L187" s="44"/>
      <c r="M187" s="243"/>
      <c r="N187" s="244"/>
      <c r="O187" s="84"/>
      <c r="P187" s="84"/>
      <c r="Q187" s="84"/>
      <c r="R187" s="84"/>
      <c r="S187" s="84"/>
      <c r="T187" s="85"/>
      <c r="U187" s="38"/>
      <c r="V187" s="38"/>
      <c r="W187" s="38"/>
      <c r="X187" s="38"/>
      <c r="Y187" s="38"/>
      <c r="Z187" s="38"/>
      <c r="AA187" s="38"/>
      <c r="AB187" s="38"/>
      <c r="AC187" s="38"/>
      <c r="AD187" s="38"/>
      <c r="AE187" s="38"/>
      <c r="AT187" s="17" t="s">
        <v>157</v>
      </c>
      <c r="AU187" s="17" t="s">
        <v>83</v>
      </c>
    </row>
    <row r="188" s="2" customFormat="1">
      <c r="A188" s="38"/>
      <c r="B188" s="39"/>
      <c r="C188" s="40"/>
      <c r="D188" s="241" t="s">
        <v>159</v>
      </c>
      <c r="E188" s="40"/>
      <c r="F188" s="245" t="s">
        <v>305</v>
      </c>
      <c r="G188" s="40"/>
      <c r="H188" s="40"/>
      <c r="I188" s="148"/>
      <c r="J188" s="40"/>
      <c r="K188" s="40"/>
      <c r="L188" s="44"/>
      <c r="M188" s="243"/>
      <c r="N188" s="244"/>
      <c r="O188" s="84"/>
      <c r="P188" s="84"/>
      <c r="Q188" s="84"/>
      <c r="R188" s="84"/>
      <c r="S188" s="84"/>
      <c r="T188" s="85"/>
      <c r="U188" s="38"/>
      <c r="V188" s="38"/>
      <c r="W188" s="38"/>
      <c r="X188" s="38"/>
      <c r="Y188" s="38"/>
      <c r="Z188" s="38"/>
      <c r="AA188" s="38"/>
      <c r="AB188" s="38"/>
      <c r="AC188" s="38"/>
      <c r="AD188" s="38"/>
      <c r="AE188" s="38"/>
      <c r="AT188" s="17" t="s">
        <v>159</v>
      </c>
      <c r="AU188" s="17" t="s">
        <v>83</v>
      </c>
    </row>
    <row r="189" s="2" customFormat="1" ht="21.75" customHeight="1">
      <c r="A189" s="38"/>
      <c r="B189" s="39"/>
      <c r="C189" s="228" t="s">
        <v>316</v>
      </c>
      <c r="D189" s="228" t="s">
        <v>151</v>
      </c>
      <c r="E189" s="229" t="s">
        <v>317</v>
      </c>
      <c r="F189" s="230" t="s">
        <v>318</v>
      </c>
      <c r="G189" s="231" t="s">
        <v>273</v>
      </c>
      <c r="H189" s="232">
        <v>2000</v>
      </c>
      <c r="I189" s="233"/>
      <c r="J189" s="234">
        <f>ROUND(I189*H189,2)</f>
        <v>0</v>
      </c>
      <c r="K189" s="230" t="s">
        <v>155</v>
      </c>
      <c r="L189" s="44"/>
      <c r="M189" s="235" t="s">
        <v>19</v>
      </c>
      <c r="N189" s="236" t="s">
        <v>45</v>
      </c>
      <c r="O189" s="84"/>
      <c r="P189" s="237">
        <f>O189*H189</f>
        <v>0</v>
      </c>
      <c r="Q189" s="237">
        <v>0</v>
      </c>
      <c r="R189" s="237">
        <f>Q189*H189</f>
        <v>0</v>
      </c>
      <c r="S189" s="237">
        <v>0</v>
      </c>
      <c r="T189" s="238">
        <f>S189*H189</f>
        <v>0</v>
      </c>
      <c r="U189" s="38"/>
      <c r="V189" s="38"/>
      <c r="W189" s="38"/>
      <c r="X189" s="38"/>
      <c r="Y189" s="38"/>
      <c r="Z189" s="38"/>
      <c r="AA189" s="38"/>
      <c r="AB189" s="38"/>
      <c r="AC189" s="38"/>
      <c r="AD189" s="38"/>
      <c r="AE189" s="38"/>
      <c r="AR189" s="239" t="s">
        <v>114</v>
      </c>
      <c r="AT189" s="239" t="s">
        <v>151</v>
      </c>
      <c r="AU189" s="239" t="s">
        <v>83</v>
      </c>
      <c r="AY189" s="17" t="s">
        <v>148</v>
      </c>
      <c r="BE189" s="240">
        <f>IF(N189="základní",J189,0)</f>
        <v>0</v>
      </c>
      <c r="BF189" s="240">
        <f>IF(N189="snížená",J189,0)</f>
        <v>0</v>
      </c>
      <c r="BG189" s="240">
        <f>IF(N189="zákl. přenesená",J189,0)</f>
        <v>0</v>
      </c>
      <c r="BH189" s="240">
        <f>IF(N189="sníž. přenesená",J189,0)</f>
        <v>0</v>
      </c>
      <c r="BI189" s="240">
        <f>IF(N189="nulová",J189,0)</f>
        <v>0</v>
      </c>
      <c r="BJ189" s="17" t="s">
        <v>81</v>
      </c>
      <c r="BK189" s="240">
        <f>ROUND(I189*H189,2)</f>
        <v>0</v>
      </c>
      <c r="BL189" s="17" t="s">
        <v>114</v>
      </c>
      <c r="BM189" s="239" t="s">
        <v>319</v>
      </c>
    </row>
    <row r="190" s="2" customFormat="1">
      <c r="A190" s="38"/>
      <c r="B190" s="39"/>
      <c r="C190" s="40"/>
      <c r="D190" s="241" t="s">
        <v>157</v>
      </c>
      <c r="E190" s="40"/>
      <c r="F190" s="242" t="s">
        <v>320</v>
      </c>
      <c r="G190" s="40"/>
      <c r="H190" s="40"/>
      <c r="I190" s="148"/>
      <c r="J190" s="40"/>
      <c r="K190" s="40"/>
      <c r="L190" s="44"/>
      <c r="M190" s="243"/>
      <c r="N190" s="244"/>
      <c r="O190" s="84"/>
      <c r="P190" s="84"/>
      <c r="Q190" s="84"/>
      <c r="R190" s="84"/>
      <c r="S190" s="84"/>
      <c r="T190" s="85"/>
      <c r="U190" s="38"/>
      <c r="V190" s="38"/>
      <c r="W190" s="38"/>
      <c r="X190" s="38"/>
      <c r="Y190" s="38"/>
      <c r="Z190" s="38"/>
      <c r="AA190" s="38"/>
      <c r="AB190" s="38"/>
      <c r="AC190" s="38"/>
      <c r="AD190" s="38"/>
      <c r="AE190" s="38"/>
      <c r="AT190" s="17" t="s">
        <v>157</v>
      </c>
      <c r="AU190" s="17" t="s">
        <v>83</v>
      </c>
    </row>
    <row r="191" s="2" customFormat="1">
      <c r="A191" s="38"/>
      <c r="B191" s="39"/>
      <c r="C191" s="40"/>
      <c r="D191" s="241" t="s">
        <v>159</v>
      </c>
      <c r="E191" s="40"/>
      <c r="F191" s="245" t="s">
        <v>321</v>
      </c>
      <c r="G191" s="40"/>
      <c r="H191" s="40"/>
      <c r="I191" s="148"/>
      <c r="J191" s="40"/>
      <c r="K191" s="40"/>
      <c r="L191" s="44"/>
      <c r="M191" s="243"/>
      <c r="N191" s="244"/>
      <c r="O191" s="84"/>
      <c r="P191" s="84"/>
      <c r="Q191" s="84"/>
      <c r="R191" s="84"/>
      <c r="S191" s="84"/>
      <c r="T191" s="85"/>
      <c r="U191" s="38"/>
      <c r="V191" s="38"/>
      <c r="W191" s="38"/>
      <c r="X191" s="38"/>
      <c r="Y191" s="38"/>
      <c r="Z191" s="38"/>
      <c r="AA191" s="38"/>
      <c r="AB191" s="38"/>
      <c r="AC191" s="38"/>
      <c r="AD191" s="38"/>
      <c r="AE191" s="38"/>
      <c r="AT191" s="17" t="s">
        <v>159</v>
      </c>
      <c r="AU191" s="17" t="s">
        <v>83</v>
      </c>
    </row>
    <row r="192" s="2" customFormat="1" ht="21.75" customHeight="1">
      <c r="A192" s="38"/>
      <c r="B192" s="39"/>
      <c r="C192" s="228" t="s">
        <v>322</v>
      </c>
      <c r="D192" s="228" t="s">
        <v>151</v>
      </c>
      <c r="E192" s="229" t="s">
        <v>323</v>
      </c>
      <c r="F192" s="230" t="s">
        <v>324</v>
      </c>
      <c r="G192" s="231" t="s">
        <v>196</v>
      </c>
      <c r="H192" s="232">
        <v>350</v>
      </c>
      <c r="I192" s="233"/>
      <c r="J192" s="234">
        <f>ROUND(I192*H192,2)</f>
        <v>0</v>
      </c>
      <c r="K192" s="230" t="s">
        <v>155</v>
      </c>
      <c r="L192" s="44"/>
      <c r="M192" s="235" t="s">
        <v>19</v>
      </c>
      <c r="N192" s="236" t="s">
        <v>45</v>
      </c>
      <c r="O192" s="84"/>
      <c r="P192" s="237">
        <f>O192*H192</f>
        <v>0</v>
      </c>
      <c r="Q192" s="237">
        <v>0</v>
      </c>
      <c r="R192" s="237">
        <f>Q192*H192</f>
        <v>0</v>
      </c>
      <c r="S192" s="237">
        <v>0</v>
      </c>
      <c r="T192" s="238">
        <f>S192*H192</f>
        <v>0</v>
      </c>
      <c r="U192" s="38"/>
      <c r="V192" s="38"/>
      <c r="W192" s="38"/>
      <c r="X192" s="38"/>
      <c r="Y192" s="38"/>
      <c r="Z192" s="38"/>
      <c r="AA192" s="38"/>
      <c r="AB192" s="38"/>
      <c r="AC192" s="38"/>
      <c r="AD192" s="38"/>
      <c r="AE192" s="38"/>
      <c r="AR192" s="239" t="s">
        <v>114</v>
      </c>
      <c r="AT192" s="239" t="s">
        <v>151</v>
      </c>
      <c r="AU192" s="239" t="s">
        <v>83</v>
      </c>
      <c r="AY192" s="17" t="s">
        <v>148</v>
      </c>
      <c r="BE192" s="240">
        <f>IF(N192="základní",J192,0)</f>
        <v>0</v>
      </c>
      <c r="BF192" s="240">
        <f>IF(N192="snížená",J192,0)</f>
        <v>0</v>
      </c>
      <c r="BG192" s="240">
        <f>IF(N192="zákl. přenesená",J192,0)</f>
        <v>0</v>
      </c>
      <c r="BH192" s="240">
        <f>IF(N192="sníž. přenesená",J192,0)</f>
        <v>0</v>
      </c>
      <c r="BI192" s="240">
        <f>IF(N192="nulová",J192,0)</f>
        <v>0</v>
      </c>
      <c r="BJ192" s="17" t="s">
        <v>81</v>
      </c>
      <c r="BK192" s="240">
        <f>ROUND(I192*H192,2)</f>
        <v>0</v>
      </c>
      <c r="BL192" s="17" t="s">
        <v>114</v>
      </c>
      <c r="BM192" s="239" t="s">
        <v>325</v>
      </c>
    </row>
    <row r="193" s="2" customFormat="1">
      <c r="A193" s="38"/>
      <c r="B193" s="39"/>
      <c r="C193" s="40"/>
      <c r="D193" s="241" t="s">
        <v>157</v>
      </c>
      <c r="E193" s="40"/>
      <c r="F193" s="242" t="s">
        <v>326</v>
      </c>
      <c r="G193" s="40"/>
      <c r="H193" s="40"/>
      <c r="I193" s="148"/>
      <c r="J193" s="40"/>
      <c r="K193" s="40"/>
      <c r="L193" s="44"/>
      <c r="M193" s="243"/>
      <c r="N193" s="244"/>
      <c r="O193" s="84"/>
      <c r="P193" s="84"/>
      <c r="Q193" s="84"/>
      <c r="R193" s="84"/>
      <c r="S193" s="84"/>
      <c r="T193" s="85"/>
      <c r="U193" s="38"/>
      <c r="V193" s="38"/>
      <c r="W193" s="38"/>
      <c r="X193" s="38"/>
      <c r="Y193" s="38"/>
      <c r="Z193" s="38"/>
      <c r="AA193" s="38"/>
      <c r="AB193" s="38"/>
      <c r="AC193" s="38"/>
      <c r="AD193" s="38"/>
      <c r="AE193" s="38"/>
      <c r="AT193" s="17" t="s">
        <v>157</v>
      </c>
      <c r="AU193" s="17" t="s">
        <v>83</v>
      </c>
    </row>
    <row r="194" s="2" customFormat="1">
      <c r="A194" s="38"/>
      <c r="B194" s="39"/>
      <c r="C194" s="40"/>
      <c r="D194" s="241" t="s">
        <v>159</v>
      </c>
      <c r="E194" s="40"/>
      <c r="F194" s="245" t="s">
        <v>327</v>
      </c>
      <c r="G194" s="40"/>
      <c r="H194" s="40"/>
      <c r="I194" s="148"/>
      <c r="J194" s="40"/>
      <c r="K194" s="40"/>
      <c r="L194" s="44"/>
      <c r="M194" s="243"/>
      <c r="N194" s="244"/>
      <c r="O194" s="84"/>
      <c r="P194" s="84"/>
      <c r="Q194" s="84"/>
      <c r="R194" s="84"/>
      <c r="S194" s="84"/>
      <c r="T194" s="85"/>
      <c r="U194" s="38"/>
      <c r="V194" s="38"/>
      <c r="W194" s="38"/>
      <c r="X194" s="38"/>
      <c r="Y194" s="38"/>
      <c r="Z194" s="38"/>
      <c r="AA194" s="38"/>
      <c r="AB194" s="38"/>
      <c r="AC194" s="38"/>
      <c r="AD194" s="38"/>
      <c r="AE194" s="38"/>
      <c r="AT194" s="17" t="s">
        <v>159</v>
      </c>
      <c r="AU194" s="17" t="s">
        <v>83</v>
      </c>
    </row>
    <row r="195" s="2" customFormat="1" ht="21.75" customHeight="1">
      <c r="A195" s="38"/>
      <c r="B195" s="39"/>
      <c r="C195" s="268" t="s">
        <v>328</v>
      </c>
      <c r="D195" s="268" t="s">
        <v>220</v>
      </c>
      <c r="E195" s="269" t="s">
        <v>329</v>
      </c>
      <c r="F195" s="270" t="s">
        <v>330</v>
      </c>
      <c r="G195" s="271" t="s">
        <v>203</v>
      </c>
      <c r="H195" s="272">
        <v>525</v>
      </c>
      <c r="I195" s="273"/>
      <c r="J195" s="274">
        <f>ROUND(I195*H195,2)</f>
        <v>0</v>
      </c>
      <c r="K195" s="270" t="s">
        <v>155</v>
      </c>
      <c r="L195" s="275"/>
      <c r="M195" s="276" t="s">
        <v>19</v>
      </c>
      <c r="N195" s="277" t="s">
        <v>45</v>
      </c>
      <c r="O195" s="84"/>
      <c r="P195" s="237">
        <f>O195*H195</f>
        <v>0</v>
      </c>
      <c r="Q195" s="237">
        <v>1</v>
      </c>
      <c r="R195" s="237">
        <f>Q195*H195</f>
        <v>525</v>
      </c>
      <c r="S195" s="237">
        <v>0</v>
      </c>
      <c r="T195" s="238">
        <f>S195*H195</f>
        <v>0</v>
      </c>
      <c r="U195" s="38"/>
      <c r="V195" s="38"/>
      <c r="W195" s="38"/>
      <c r="X195" s="38"/>
      <c r="Y195" s="38"/>
      <c r="Z195" s="38"/>
      <c r="AA195" s="38"/>
      <c r="AB195" s="38"/>
      <c r="AC195" s="38"/>
      <c r="AD195" s="38"/>
      <c r="AE195" s="38"/>
      <c r="AR195" s="239" t="s">
        <v>207</v>
      </c>
      <c r="AT195" s="239" t="s">
        <v>220</v>
      </c>
      <c r="AU195" s="239" t="s">
        <v>83</v>
      </c>
      <c r="AY195" s="17" t="s">
        <v>148</v>
      </c>
      <c r="BE195" s="240">
        <f>IF(N195="základní",J195,0)</f>
        <v>0</v>
      </c>
      <c r="BF195" s="240">
        <f>IF(N195="snížená",J195,0)</f>
        <v>0</v>
      </c>
      <c r="BG195" s="240">
        <f>IF(N195="zákl. přenesená",J195,0)</f>
        <v>0</v>
      </c>
      <c r="BH195" s="240">
        <f>IF(N195="sníž. přenesená",J195,0)</f>
        <v>0</v>
      </c>
      <c r="BI195" s="240">
        <f>IF(N195="nulová",J195,0)</f>
        <v>0</v>
      </c>
      <c r="BJ195" s="17" t="s">
        <v>81</v>
      </c>
      <c r="BK195" s="240">
        <f>ROUND(I195*H195,2)</f>
        <v>0</v>
      </c>
      <c r="BL195" s="17" t="s">
        <v>114</v>
      </c>
      <c r="BM195" s="239" t="s">
        <v>331</v>
      </c>
    </row>
    <row r="196" s="2" customFormat="1">
      <c r="A196" s="38"/>
      <c r="B196" s="39"/>
      <c r="C196" s="40"/>
      <c r="D196" s="241" t="s">
        <v>157</v>
      </c>
      <c r="E196" s="40"/>
      <c r="F196" s="242" t="s">
        <v>330</v>
      </c>
      <c r="G196" s="40"/>
      <c r="H196" s="40"/>
      <c r="I196" s="148"/>
      <c r="J196" s="40"/>
      <c r="K196" s="40"/>
      <c r="L196" s="44"/>
      <c r="M196" s="243"/>
      <c r="N196" s="244"/>
      <c r="O196" s="84"/>
      <c r="P196" s="84"/>
      <c r="Q196" s="84"/>
      <c r="R196" s="84"/>
      <c r="S196" s="84"/>
      <c r="T196" s="85"/>
      <c r="U196" s="38"/>
      <c r="V196" s="38"/>
      <c r="W196" s="38"/>
      <c r="X196" s="38"/>
      <c r="Y196" s="38"/>
      <c r="Z196" s="38"/>
      <c r="AA196" s="38"/>
      <c r="AB196" s="38"/>
      <c r="AC196" s="38"/>
      <c r="AD196" s="38"/>
      <c r="AE196" s="38"/>
      <c r="AT196" s="17" t="s">
        <v>157</v>
      </c>
      <c r="AU196" s="17" t="s">
        <v>83</v>
      </c>
    </row>
    <row r="197" s="13" customFormat="1">
      <c r="A197" s="13"/>
      <c r="B197" s="246"/>
      <c r="C197" s="247"/>
      <c r="D197" s="241" t="s">
        <v>173</v>
      </c>
      <c r="E197" s="248" t="s">
        <v>19</v>
      </c>
      <c r="F197" s="249" t="s">
        <v>332</v>
      </c>
      <c r="G197" s="247"/>
      <c r="H197" s="250">
        <v>525</v>
      </c>
      <c r="I197" s="251"/>
      <c r="J197" s="247"/>
      <c r="K197" s="247"/>
      <c r="L197" s="252"/>
      <c r="M197" s="253"/>
      <c r="N197" s="254"/>
      <c r="O197" s="254"/>
      <c r="P197" s="254"/>
      <c r="Q197" s="254"/>
      <c r="R197" s="254"/>
      <c r="S197" s="254"/>
      <c r="T197" s="255"/>
      <c r="U197" s="13"/>
      <c r="V197" s="13"/>
      <c r="W197" s="13"/>
      <c r="X197" s="13"/>
      <c r="Y197" s="13"/>
      <c r="Z197" s="13"/>
      <c r="AA197" s="13"/>
      <c r="AB197" s="13"/>
      <c r="AC197" s="13"/>
      <c r="AD197" s="13"/>
      <c r="AE197" s="13"/>
      <c r="AT197" s="256" t="s">
        <v>173</v>
      </c>
      <c r="AU197" s="256" t="s">
        <v>83</v>
      </c>
      <c r="AV197" s="13" t="s">
        <v>83</v>
      </c>
      <c r="AW197" s="13" t="s">
        <v>35</v>
      </c>
      <c r="AX197" s="13" t="s">
        <v>81</v>
      </c>
      <c r="AY197" s="256" t="s">
        <v>148</v>
      </c>
    </row>
    <row r="198" s="2" customFormat="1" ht="21.75" customHeight="1">
      <c r="A198" s="38"/>
      <c r="B198" s="39"/>
      <c r="C198" s="228" t="s">
        <v>333</v>
      </c>
      <c r="D198" s="228" t="s">
        <v>151</v>
      </c>
      <c r="E198" s="229" t="s">
        <v>334</v>
      </c>
      <c r="F198" s="230" t="s">
        <v>335</v>
      </c>
      <c r="G198" s="231" t="s">
        <v>203</v>
      </c>
      <c r="H198" s="232">
        <v>585.48000000000002</v>
      </c>
      <c r="I198" s="233"/>
      <c r="J198" s="234">
        <f>ROUND(I198*H198,2)</f>
        <v>0</v>
      </c>
      <c r="K198" s="230" t="s">
        <v>155</v>
      </c>
      <c r="L198" s="44"/>
      <c r="M198" s="235" t="s">
        <v>19</v>
      </c>
      <c r="N198" s="236" t="s">
        <v>45</v>
      </c>
      <c r="O198" s="84"/>
      <c r="P198" s="237">
        <f>O198*H198</f>
        <v>0</v>
      </c>
      <c r="Q198" s="237">
        <v>0</v>
      </c>
      <c r="R198" s="237">
        <f>Q198*H198</f>
        <v>0</v>
      </c>
      <c r="S198" s="237">
        <v>0</v>
      </c>
      <c r="T198" s="238">
        <f>S198*H198</f>
        <v>0</v>
      </c>
      <c r="U198" s="38"/>
      <c r="V198" s="38"/>
      <c r="W198" s="38"/>
      <c r="X198" s="38"/>
      <c r="Y198" s="38"/>
      <c r="Z198" s="38"/>
      <c r="AA198" s="38"/>
      <c r="AB198" s="38"/>
      <c r="AC198" s="38"/>
      <c r="AD198" s="38"/>
      <c r="AE198" s="38"/>
      <c r="AR198" s="239" t="s">
        <v>114</v>
      </c>
      <c r="AT198" s="239" t="s">
        <v>151</v>
      </c>
      <c r="AU198" s="239" t="s">
        <v>83</v>
      </c>
      <c r="AY198" s="17" t="s">
        <v>148</v>
      </c>
      <c r="BE198" s="240">
        <f>IF(N198="základní",J198,0)</f>
        <v>0</v>
      </c>
      <c r="BF198" s="240">
        <f>IF(N198="snížená",J198,0)</f>
        <v>0</v>
      </c>
      <c r="BG198" s="240">
        <f>IF(N198="zákl. přenesená",J198,0)</f>
        <v>0</v>
      </c>
      <c r="BH198" s="240">
        <f>IF(N198="sníž. přenesená",J198,0)</f>
        <v>0</v>
      </c>
      <c r="BI198" s="240">
        <f>IF(N198="nulová",J198,0)</f>
        <v>0</v>
      </c>
      <c r="BJ198" s="17" t="s">
        <v>81</v>
      </c>
      <c r="BK198" s="240">
        <f>ROUND(I198*H198,2)</f>
        <v>0</v>
      </c>
      <c r="BL198" s="17" t="s">
        <v>114</v>
      </c>
      <c r="BM198" s="239" t="s">
        <v>336</v>
      </c>
    </row>
    <row r="199" s="2" customFormat="1">
      <c r="A199" s="38"/>
      <c r="B199" s="39"/>
      <c r="C199" s="40"/>
      <c r="D199" s="241" t="s">
        <v>157</v>
      </c>
      <c r="E199" s="40"/>
      <c r="F199" s="242" t="s">
        <v>337</v>
      </c>
      <c r="G199" s="40"/>
      <c r="H199" s="40"/>
      <c r="I199" s="148"/>
      <c r="J199" s="40"/>
      <c r="K199" s="40"/>
      <c r="L199" s="44"/>
      <c r="M199" s="243"/>
      <c r="N199" s="244"/>
      <c r="O199" s="84"/>
      <c r="P199" s="84"/>
      <c r="Q199" s="84"/>
      <c r="R199" s="84"/>
      <c r="S199" s="84"/>
      <c r="T199" s="85"/>
      <c r="U199" s="38"/>
      <c r="V199" s="38"/>
      <c r="W199" s="38"/>
      <c r="X199" s="38"/>
      <c r="Y199" s="38"/>
      <c r="Z199" s="38"/>
      <c r="AA199" s="38"/>
      <c r="AB199" s="38"/>
      <c r="AC199" s="38"/>
      <c r="AD199" s="38"/>
      <c r="AE199" s="38"/>
      <c r="AT199" s="17" t="s">
        <v>157</v>
      </c>
      <c r="AU199" s="17" t="s">
        <v>83</v>
      </c>
    </row>
    <row r="200" s="2" customFormat="1">
      <c r="A200" s="38"/>
      <c r="B200" s="39"/>
      <c r="C200" s="40"/>
      <c r="D200" s="241" t="s">
        <v>159</v>
      </c>
      <c r="E200" s="40"/>
      <c r="F200" s="245" t="s">
        <v>338</v>
      </c>
      <c r="G200" s="40"/>
      <c r="H200" s="40"/>
      <c r="I200" s="148"/>
      <c r="J200" s="40"/>
      <c r="K200" s="40"/>
      <c r="L200" s="44"/>
      <c r="M200" s="243"/>
      <c r="N200" s="244"/>
      <c r="O200" s="84"/>
      <c r="P200" s="84"/>
      <c r="Q200" s="84"/>
      <c r="R200" s="84"/>
      <c r="S200" s="84"/>
      <c r="T200" s="85"/>
      <c r="U200" s="38"/>
      <c r="V200" s="38"/>
      <c r="W200" s="38"/>
      <c r="X200" s="38"/>
      <c r="Y200" s="38"/>
      <c r="Z200" s="38"/>
      <c r="AA200" s="38"/>
      <c r="AB200" s="38"/>
      <c r="AC200" s="38"/>
      <c r="AD200" s="38"/>
      <c r="AE200" s="38"/>
      <c r="AT200" s="17" t="s">
        <v>159</v>
      </c>
      <c r="AU200" s="17" t="s">
        <v>83</v>
      </c>
    </row>
    <row r="201" s="13" customFormat="1">
      <c r="A201" s="13"/>
      <c r="B201" s="246"/>
      <c r="C201" s="247"/>
      <c r="D201" s="241" t="s">
        <v>173</v>
      </c>
      <c r="E201" s="248" t="s">
        <v>19</v>
      </c>
      <c r="F201" s="249" t="s">
        <v>339</v>
      </c>
      <c r="G201" s="247"/>
      <c r="H201" s="250">
        <v>525</v>
      </c>
      <c r="I201" s="251"/>
      <c r="J201" s="247"/>
      <c r="K201" s="247"/>
      <c r="L201" s="252"/>
      <c r="M201" s="253"/>
      <c r="N201" s="254"/>
      <c r="O201" s="254"/>
      <c r="P201" s="254"/>
      <c r="Q201" s="254"/>
      <c r="R201" s="254"/>
      <c r="S201" s="254"/>
      <c r="T201" s="255"/>
      <c r="U201" s="13"/>
      <c r="V201" s="13"/>
      <c r="W201" s="13"/>
      <c r="X201" s="13"/>
      <c r="Y201" s="13"/>
      <c r="Z201" s="13"/>
      <c r="AA201" s="13"/>
      <c r="AB201" s="13"/>
      <c r="AC201" s="13"/>
      <c r="AD201" s="13"/>
      <c r="AE201" s="13"/>
      <c r="AT201" s="256" t="s">
        <v>173</v>
      </c>
      <c r="AU201" s="256" t="s">
        <v>83</v>
      </c>
      <c r="AV201" s="13" t="s">
        <v>83</v>
      </c>
      <c r="AW201" s="13" t="s">
        <v>35</v>
      </c>
      <c r="AX201" s="13" t="s">
        <v>74</v>
      </c>
      <c r="AY201" s="256" t="s">
        <v>148</v>
      </c>
    </row>
    <row r="202" s="13" customFormat="1">
      <c r="A202" s="13"/>
      <c r="B202" s="246"/>
      <c r="C202" s="247"/>
      <c r="D202" s="241" t="s">
        <v>173</v>
      </c>
      <c r="E202" s="248" t="s">
        <v>19</v>
      </c>
      <c r="F202" s="249" t="s">
        <v>340</v>
      </c>
      <c r="G202" s="247"/>
      <c r="H202" s="250">
        <v>60.479999999999997</v>
      </c>
      <c r="I202" s="251"/>
      <c r="J202" s="247"/>
      <c r="K202" s="247"/>
      <c r="L202" s="252"/>
      <c r="M202" s="253"/>
      <c r="N202" s="254"/>
      <c r="O202" s="254"/>
      <c r="P202" s="254"/>
      <c r="Q202" s="254"/>
      <c r="R202" s="254"/>
      <c r="S202" s="254"/>
      <c r="T202" s="255"/>
      <c r="U202" s="13"/>
      <c r="V202" s="13"/>
      <c r="W202" s="13"/>
      <c r="X202" s="13"/>
      <c r="Y202" s="13"/>
      <c r="Z202" s="13"/>
      <c r="AA202" s="13"/>
      <c r="AB202" s="13"/>
      <c r="AC202" s="13"/>
      <c r="AD202" s="13"/>
      <c r="AE202" s="13"/>
      <c r="AT202" s="256" t="s">
        <v>173</v>
      </c>
      <c r="AU202" s="256" t="s">
        <v>83</v>
      </c>
      <c r="AV202" s="13" t="s">
        <v>83</v>
      </c>
      <c r="AW202" s="13" t="s">
        <v>35</v>
      </c>
      <c r="AX202" s="13" t="s">
        <v>74</v>
      </c>
      <c r="AY202" s="256" t="s">
        <v>148</v>
      </c>
    </row>
    <row r="203" s="14" customFormat="1">
      <c r="A203" s="14"/>
      <c r="B203" s="257"/>
      <c r="C203" s="258"/>
      <c r="D203" s="241" t="s">
        <v>173</v>
      </c>
      <c r="E203" s="259" t="s">
        <v>19</v>
      </c>
      <c r="F203" s="260" t="s">
        <v>184</v>
      </c>
      <c r="G203" s="258"/>
      <c r="H203" s="261">
        <v>585.48000000000002</v>
      </c>
      <c r="I203" s="262"/>
      <c r="J203" s="258"/>
      <c r="K203" s="258"/>
      <c r="L203" s="263"/>
      <c r="M203" s="264"/>
      <c r="N203" s="265"/>
      <c r="O203" s="265"/>
      <c r="P203" s="265"/>
      <c r="Q203" s="265"/>
      <c r="R203" s="265"/>
      <c r="S203" s="265"/>
      <c r="T203" s="266"/>
      <c r="U203" s="14"/>
      <c r="V203" s="14"/>
      <c r="W203" s="14"/>
      <c r="X203" s="14"/>
      <c r="Y203" s="14"/>
      <c r="Z203" s="14"/>
      <c r="AA203" s="14"/>
      <c r="AB203" s="14"/>
      <c r="AC203" s="14"/>
      <c r="AD203" s="14"/>
      <c r="AE203" s="14"/>
      <c r="AT203" s="267" t="s">
        <v>173</v>
      </c>
      <c r="AU203" s="267" t="s">
        <v>83</v>
      </c>
      <c r="AV203" s="14" t="s">
        <v>114</v>
      </c>
      <c r="AW203" s="14" t="s">
        <v>35</v>
      </c>
      <c r="AX203" s="14" t="s">
        <v>81</v>
      </c>
      <c r="AY203" s="267" t="s">
        <v>148</v>
      </c>
    </row>
    <row r="204" s="2" customFormat="1" ht="21.75" customHeight="1">
      <c r="A204" s="38"/>
      <c r="B204" s="39"/>
      <c r="C204" s="228" t="s">
        <v>341</v>
      </c>
      <c r="D204" s="228" t="s">
        <v>151</v>
      </c>
      <c r="E204" s="229" t="s">
        <v>342</v>
      </c>
      <c r="F204" s="230" t="s">
        <v>343</v>
      </c>
      <c r="G204" s="231" t="s">
        <v>154</v>
      </c>
      <c r="H204" s="232">
        <v>6</v>
      </c>
      <c r="I204" s="233"/>
      <c r="J204" s="234">
        <f>ROUND(I204*H204,2)</f>
        <v>0</v>
      </c>
      <c r="K204" s="230" t="s">
        <v>155</v>
      </c>
      <c r="L204" s="44"/>
      <c r="M204" s="235" t="s">
        <v>19</v>
      </c>
      <c r="N204" s="236" t="s">
        <v>45</v>
      </c>
      <c r="O204" s="84"/>
      <c r="P204" s="237">
        <f>O204*H204</f>
        <v>0</v>
      </c>
      <c r="Q204" s="237">
        <v>0</v>
      </c>
      <c r="R204" s="237">
        <f>Q204*H204</f>
        <v>0</v>
      </c>
      <c r="S204" s="237">
        <v>0</v>
      </c>
      <c r="T204" s="238">
        <f>S204*H204</f>
        <v>0</v>
      </c>
      <c r="U204" s="38"/>
      <c r="V204" s="38"/>
      <c r="W204" s="38"/>
      <c r="X204" s="38"/>
      <c r="Y204" s="38"/>
      <c r="Z204" s="38"/>
      <c r="AA204" s="38"/>
      <c r="AB204" s="38"/>
      <c r="AC204" s="38"/>
      <c r="AD204" s="38"/>
      <c r="AE204" s="38"/>
      <c r="AR204" s="239" t="s">
        <v>114</v>
      </c>
      <c r="AT204" s="239" t="s">
        <v>151</v>
      </c>
      <c r="AU204" s="239" t="s">
        <v>83</v>
      </c>
      <c r="AY204" s="17" t="s">
        <v>148</v>
      </c>
      <c r="BE204" s="240">
        <f>IF(N204="základní",J204,0)</f>
        <v>0</v>
      </c>
      <c r="BF204" s="240">
        <f>IF(N204="snížená",J204,0)</f>
        <v>0</v>
      </c>
      <c r="BG204" s="240">
        <f>IF(N204="zákl. přenesená",J204,0)</f>
        <v>0</v>
      </c>
      <c r="BH204" s="240">
        <f>IF(N204="sníž. přenesená",J204,0)</f>
        <v>0</v>
      </c>
      <c r="BI204" s="240">
        <f>IF(N204="nulová",J204,0)</f>
        <v>0</v>
      </c>
      <c r="BJ204" s="17" t="s">
        <v>81</v>
      </c>
      <c r="BK204" s="240">
        <f>ROUND(I204*H204,2)</f>
        <v>0</v>
      </c>
      <c r="BL204" s="17" t="s">
        <v>114</v>
      </c>
      <c r="BM204" s="239" t="s">
        <v>344</v>
      </c>
    </row>
    <row r="205" s="2" customFormat="1">
      <c r="A205" s="38"/>
      <c r="B205" s="39"/>
      <c r="C205" s="40"/>
      <c r="D205" s="241" t="s">
        <v>157</v>
      </c>
      <c r="E205" s="40"/>
      <c r="F205" s="242" t="s">
        <v>345</v>
      </c>
      <c r="G205" s="40"/>
      <c r="H205" s="40"/>
      <c r="I205" s="148"/>
      <c r="J205" s="40"/>
      <c r="K205" s="40"/>
      <c r="L205" s="44"/>
      <c r="M205" s="243"/>
      <c r="N205" s="244"/>
      <c r="O205" s="84"/>
      <c r="P205" s="84"/>
      <c r="Q205" s="84"/>
      <c r="R205" s="84"/>
      <c r="S205" s="84"/>
      <c r="T205" s="85"/>
      <c r="U205" s="38"/>
      <c r="V205" s="38"/>
      <c r="W205" s="38"/>
      <c r="X205" s="38"/>
      <c r="Y205" s="38"/>
      <c r="Z205" s="38"/>
      <c r="AA205" s="38"/>
      <c r="AB205" s="38"/>
      <c r="AC205" s="38"/>
      <c r="AD205" s="38"/>
      <c r="AE205" s="38"/>
      <c r="AT205" s="17" t="s">
        <v>157</v>
      </c>
      <c r="AU205" s="17" t="s">
        <v>83</v>
      </c>
    </row>
    <row r="206" s="2" customFormat="1">
      <c r="A206" s="38"/>
      <c r="B206" s="39"/>
      <c r="C206" s="40"/>
      <c r="D206" s="241" t="s">
        <v>159</v>
      </c>
      <c r="E206" s="40"/>
      <c r="F206" s="245" t="s">
        <v>346</v>
      </c>
      <c r="G206" s="40"/>
      <c r="H206" s="40"/>
      <c r="I206" s="148"/>
      <c r="J206" s="40"/>
      <c r="K206" s="40"/>
      <c r="L206" s="44"/>
      <c r="M206" s="243"/>
      <c r="N206" s="244"/>
      <c r="O206" s="84"/>
      <c r="P206" s="84"/>
      <c r="Q206" s="84"/>
      <c r="R206" s="84"/>
      <c r="S206" s="84"/>
      <c r="T206" s="85"/>
      <c r="U206" s="38"/>
      <c r="V206" s="38"/>
      <c r="W206" s="38"/>
      <c r="X206" s="38"/>
      <c r="Y206" s="38"/>
      <c r="Z206" s="38"/>
      <c r="AA206" s="38"/>
      <c r="AB206" s="38"/>
      <c r="AC206" s="38"/>
      <c r="AD206" s="38"/>
      <c r="AE206" s="38"/>
      <c r="AT206" s="17" t="s">
        <v>159</v>
      </c>
      <c r="AU206" s="17" t="s">
        <v>83</v>
      </c>
    </row>
    <row r="207" s="2" customFormat="1" ht="21.75" customHeight="1">
      <c r="A207" s="38"/>
      <c r="B207" s="39"/>
      <c r="C207" s="228" t="s">
        <v>347</v>
      </c>
      <c r="D207" s="228" t="s">
        <v>151</v>
      </c>
      <c r="E207" s="229" t="s">
        <v>348</v>
      </c>
      <c r="F207" s="230" t="s">
        <v>349</v>
      </c>
      <c r="G207" s="231" t="s">
        <v>154</v>
      </c>
      <c r="H207" s="232">
        <v>6</v>
      </c>
      <c r="I207" s="233"/>
      <c r="J207" s="234">
        <f>ROUND(I207*H207,2)</f>
        <v>0</v>
      </c>
      <c r="K207" s="230" t="s">
        <v>155</v>
      </c>
      <c r="L207" s="44"/>
      <c r="M207" s="235" t="s">
        <v>19</v>
      </c>
      <c r="N207" s="236" t="s">
        <v>45</v>
      </c>
      <c r="O207" s="84"/>
      <c r="P207" s="237">
        <f>O207*H207</f>
        <v>0</v>
      </c>
      <c r="Q207" s="237">
        <v>0</v>
      </c>
      <c r="R207" s="237">
        <f>Q207*H207</f>
        <v>0</v>
      </c>
      <c r="S207" s="237">
        <v>0</v>
      </c>
      <c r="T207" s="238">
        <f>S207*H207</f>
        <v>0</v>
      </c>
      <c r="U207" s="38"/>
      <c r="V207" s="38"/>
      <c r="W207" s="38"/>
      <c r="X207" s="38"/>
      <c r="Y207" s="38"/>
      <c r="Z207" s="38"/>
      <c r="AA207" s="38"/>
      <c r="AB207" s="38"/>
      <c r="AC207" s="38"/>
      <c r="AD207" s="38"/>
      <c r="AE207" s="38"/>
      <c r="AR207" s="239" t="s">
        <v>114</v>
      </c>
      <c r="AT207" s="239" t="s">
        <v>151</v>
      </c>
      <c r="AU207" s="239" t="s">
        <v>83</v>
      </c>
      <c r="AY207" s="17" t="s">
        <v>148</v>
      </c>
      <c r="BE207" s="240">
        <f>IF(N207="základní",J207,0)</f>
        <v>0</v>
      </c>
      <c r="BF207" s="240">
        <f>IF(N207="snížená",J207,0)</f>
        <v>0</v>
      </c>
      <c r="BG207" s="240">
        <f>IF(N207="zákl. přenesená",J207,0)</f>
        <v>0</v>
      </c>
      <c r="BH207" s="240">
        <f>IF(N207="sníž. přenesená",J207,0)</f>
        <v>0</v>
      </c>
      <c r="BI207" s="240">
        <f>IF(N207="nulová",J207,0)</f>
        <v>0</v>
      </c>
      <c r="BJ207" s="17" t="s">
        <v>81</v>
      </c>
      <c r="BK207" s="240">
        <f>ROUND(I207*H207,2)</f>
        <v>0</v>
      </c>
      <c r="BL207" s="17" t="s">
        <v>114</v>
      </c>
      <c r="BM207" s="239" t="s">
        <v>350</v>
      </c>
    </row>
    <row r="208" s="2" customFormat="1">
      <c r="A208" s="38"/>
      <c r="B208" s="39"/>
      <c r="C208" s="40"/>
      <c r="D208" s="241" t="s">
        <v>157</v>
      </c>
      <c r="E208" s="40"/>
      <c r="F208" s="242" t="s">
        <v>351</v>
      </c>
      <c r="G208" s="40"/>
      <c r="H208" s="40"/>
      <c r="I208" s="148"/>
      <c r="J208" s="40"/>
      <c r="K208" s="40"/>
      <c r="L208" s="44"/>
      <c r="M208" s="243"/>
      <c r="N208" s="244"/>
      <c r="O208" s="84"/>
      <c r="P208" s="84"/>
      <c r="Q208" s="84"/>
      <c r="R208" s="84"/>
      <c r="S208" s="84"/>
      <c r="T208" s="85"/>
      <c r="U208" s="38"/>
      <c r="V208" s="38"/>
      <c r="W208" s="38"/>
      <c r="X208" s="38"/>
      <c r="Y208" s="38"/>
      <c r="Z208" s="38"/>
      <c r="AA208" s="38"/>
      <c r="AB208" s="38"/>
      <c r="AC208" s="38"/>
      <c r="AD208" s="38"/>
      <c r="AE208" s="38"/>
      <c r="AT208" s="17" t="s">
        <v>157</v>
      </c>
      <c r="AU208" s="17" t="s">
        <v>83</v>
      </c>
    </row>
    <row r="209" s="2" customFormat="1">
      <c r="A209" s="38"/>
      <c r="B209" s="39"/>
      <c r="C209" s="40"/>
      <c r="D209" s="241" t="s">
        <v>159</v>
      </c>
      <c r="E209" s="40"/>
      <c r="F209" s="245" t="s">
        <v>352</v>
      </c>
      <c r="G209" s="40"/>
      <c r="H209" s="40"/>
      <c r="I209" s="148"/>
      <c r="J209" s="40"/>
      <c r="K209" s="40"/>
      <c r="L209" s="44"/>
      <c r="M209" s="243"/>
      <c r="N209" s="244"/>
      <c r="O209" s="84"/>
      <c r="P209" s="84"/>
      <c r="Q209" s="84"/>
      <c r="R209" s="84"/>
      <c r="S209" s="84"/>
      <c r="T209" s="85"/>
      <c r="U209" s="38"/>
      <c r="V209" s="38"/>
      <c r="W209" s="38"/>
      <c r="X209" s="38"/>
      <c r="Y209" s="38"/>
      <c r="Z209" s="38"/>
      <c r="AA209" s="38"/>
      <c r="AB209" s="38"/>
      <c r="AC209" s="38"/>
      <c r="AD209" s="38"/>
      <c r="AE209" s="38"/>
      <c r="AT209" s="17" t="s">
        <v>159</v>
      </c>
      <c r="AU209" s="17" t="s">
        <v>83</v>
      </c>
    </row>
    <row r="210" s="2" customFormat="1" ht="21.75" customHeight="1">
      <c r="A210" s="38"/>
      <c r="B210" s="39"/>
      <c r="C210" s="228" t="s">
        <v>353</v>
      </c>
      <c r="D210" s="228" t="s">
        <v>151</v>
      </c>
      <c r="E210" s="229" t="s">
        <v>354</v>
      </c>
      <c r="F210" s="230" t="s">
        <v>355</v>
      </c>
      <c r="G210" s="231" t="s">
        <v>356</v>
      </c>
      <c r="H210" s="232">
        <v>12</v>
      </c>
      <c r="I210" s="233"/>
      <c r="J210" s="234">
        <f>ROUND(I210*H210,2)</f>
        <v>0</v>
      </c>
      <c r="K210" s="230" t="s">
        <v>155</v>
      </c>
      <c r="L210" s="44"/>
      <c r="M210" s="235" t="s">
        <v>19</v>
      </c>
      <c r="N210" s="236" t="s">
        <v>45</v>
      </c>
      <c r="O210" s="84"/>
      <c r="P210" s="237">
        <f>O210*H210</f>
        <v>0</v>
      </c>
      <c r="Q210" s="237">
        <v>0</v>
      </c>
      <c r="R210" s="237">
        <f>Q210*H210</f>
        <v>0</v>
      </c>
      <c r="S210" s="237">
        <v>0</v>
      </c>
      <c r="T210" s="238">
        <f>S210*H210</f>
        <v>0</v>
      </c>
      <c r="U210" s="38"/>
      <c r="V210" s="38"/>
      <c r="W210" s="38"/>
      <c r="X210" s="38"/>
      <c r="Y210" s="38"/>
      <c r="Z210" s="38"/>
      <c r="AA210" s="38"/>
      <c r="AB210" s="38"/>
      <c r="AC210" s="38"/>
      <c r="AD210" s="38"/>
      <c r="AE210" s="38"/>
      <c r="AR210" s="239" t="s">
        <v>114</v>
      </c>
      <c r="AT210" s="239" t="s">
        <v>151</v>
      </c>
      <c r="AU210" s="239" t="s">
        <v>83</v>
      </c>
      <c r="AY210" s="17" t="s">
        <v>148</v>
      </c>
      <c r="BE210" s="240">
        <f>IF(N210="základní",J210,0)</f>
        <v>0</v>
      </c>
      <c r="BF210" s="240">
        <f>IF(N210="snížená",J210,0)</f>
        <v>0</v>
      </c>
      <c r="BG210" s="240">
        <f>IF(N210="zákl. přenesená",J210,0)</f>
        <v>0</v>
      </c>
      <c r="BH210" s="240">
        <f>IF(N210="sníž. přenesená",J210,0)</f>
        <v>0</v>
      </c>
      <c r="BI210" s="240">
        <f>IF(N210="nulová",J210,0)</f>
        <v>0</v>
      </c>
      <c r="BJ210" s="17" t="s">
        <v>81</v>
      </c>
      <c r="BK210" s="240">
        <f>ROUND(I210*H210,2)</f>
        <v>0</v>
      </c>
      <c r="BL210" s="17" t="s">
        <v>114</v>
      </c>
      <c r="BM210" s="239" t="s">
        <v>357</v>
      </c>
    </row>
    <row r="211" s="2" customFormat="1">
      <c r="A211" s="38"/>
      <c r="B211" s="39"/>
      <c r="C211" s="40"/>
      <c r="D211" s="241" t="s">
        <v>157</v>
      </c>
      <c r="E211" s="40"/>
      <c r="F211" s="242" t="s">
        <v>358</v>
      </c>
      <c r="G211" s="40"/>
      <c r="H211" s="40"/>
      <c r="I211" s="148"/>
      <c r="J211" s="40"/>
      <c r="K211" s="40"/>
      <c r="L211" s="44"/>
      <c r="M211" s="243"/>
      <c r="N211" s="244"/>
      <c r="O211" s="84"/>
      <c r="P211" s="84"/>
      <c r="Q211" s="84"/>
      <c r="R211" s="84"/>
      <c r="S211" s="84"/>
      <c r="T211" s="85"/>
      <c r="U211" s="38"/>
      <c r="V211" s="38"/>
      <c r="W211" s="38"/>
      <c r="X211" s="38"/>
      <c r="Y211" s="38"/>
      <c r="Z211" s="38"/>
      <c r="AA211" s="38"/>
      <c r="AB211" s="38"/>
      <c r="AC211" s="38"/>
      <c r="AD211" s="38"/>
      <c r="AE211" s="38"/>
      <c r="AT211" s="17" t="s">
        <v>157</v>
      </c>
      <c r="AU211" s="17" t="s">
        <v>83</v>
      </c>
    </row>
    <row r="212" s="2" customFormat="1">
      <c r="A212" s="38"/>
      <c r="B212" s="39"/>
      <c r="C212" s="40"/>
      <c r="D212" s="241" t="s">
        <v>159</v>
      </c>
      <c r="E212" s="40"/>
      <c r="F212" s="245" t="s">
        <v>359</v>
      </c>
      <c r="G212" s="40"/>
      <c r="H212" s="40"/>
      <c r="I212" s="148"/>
      <c r="J212" s="40"/>
      <c r="K212" s="40"/>
      <c r="L212" s="44"/>
      <c r="M212" s="243"/>
      <c r="N212" s="244"/>
      <c r="O212" s="84"/>
      <c r="P212" s="84"/>
      <c r="Q212" s="84"/>
      <c r="R212" s="84"/>
      <c r="S212" s="84"/>
      <c r="T212" s="85"/>
      <c r="U212" s="38"/>
      <c r="V212" s="38"/>
      <c r="W212" s="38"/>
      <c r="X212" s="38"/>
      <c r="Y212" s="38"/>
      <c r="Z212" s="38"/>
      <c r="AA212" s="38"/>
      <c r="AB212" s="38"/>
      <c r="AC212" s="38"/>
      <c r="AD212" s="38"/>
      <c r="AE212" s="38"/>
      <c r="AT212" s="17" t="s">
        <v>159</v>
      </c>
      <c r="AU212" s="17" t="s">
        <v>83</v>
      </c>
    </row>
    <row r="213" s="2" customFormat="1" ht="21.75" customHeight="1">
      <c r="A213" s="38"/>
      <c r="B213" s="39"/>
      <c r="C213" s="228" t="s">
        <v>360</v>
      </c>
      <c r="D213" s="228" t="s">
        <v>151</v>
      </c>
      <c r="E213" s="229" t="s">
        <v>361</v>
      </c>
      <c r="F213" s="230" t="s">
        <v>362</v>
      </c>
      <c r="G213" s="231" t="s">
        <v>356</v>
      </c>
      <c r="H213" s="232">
        <v>12</v>
      </c>
      <c r="I213" s="233"/>
      <c r="J213" s="234">
        <f>ROUND(I213*H213,2)</f>
        <v>0</v>
      </c>
      <c r="K213" s="230" t="s">
        <v>155</v>
      </c>
      <c r="L213" s="44"/>
      <c r="M213" s="235" t="s">
        <v>19</v>
      </c>
      <c r="N213" s="236" t="s">
        <v>45</v>
      </c>
      <c r="O213" s="84"/>
      <c r="P213" s="237">
        <f>O213*H213</f>
        <v>0</v>
      </c>
      <c r="Q213" s="237">
        <v>0</v>
      </c>
      <c r="R213" s="237">
        <f>Q213*H213</f>
        <v>0</v>
      </c>
      <c r="S213" s="237">
        <v>0</v>
      </c>
      <c r="T213" s="238">
        <f>S213*H213</f>
        <v>0</v>
      </c>
      <c r="U213" s="38"/>
      <c r="V213" s="38"/>
      <c r="W213" s="38"/>
      <c r="X213" s="38"/>
      <c r="Y213" s="38"/>
      <c r="Z213" s="38"/>
      <c r="AA213" s="38"/>
      <c r="AB213" s="38"/>
      <c r="AC213" s="38"/>
      <c r="AD213" s="38"/>
      <c r="AE213" s="38"/>
      <c r="AR213" s="239" t="s">
        <v>114</v>
      </c>
      <c r="AT213" s="239" t="s">
        <v>151</v>
      </c>
      <c r="AU213" s="239" t="s">
        <v>83</v>
      </c>
      <c r="AY213" s="17" t="s">
        <v>148</v>
      </c>
      <c r="BE213" s="240">
        <f>IF(N213="základní",J213,0)</f>
        <v>0</v>
      </c>
      <c r="BF213" s="240">
        <f>IF(N213="snížená",J213,0)</f>
        <v>0</v>
      </c>
      <c r="BG213" s="240">
        <f>IF(N213="zákl. přenesená",J213,0)</f>
        <v>0</v>
      </c>
      <c r="BH213" s="240">
        <f>IF(N213="sníž. přenesená",J213,0)</f>
        <v>0</v>
      </c>
      <c r="BI213" s="240">
        <f>IF(N213="nulová",J213,0)</f>
        <v>0</v>
      </c>
      <c r="BJ213" s="17" t="s">
        <v>81</v>
      </c>
      <c r="BK213" s="240">
        <f>ROUND(I213*H213,2)</f>
        <v>0</v>
      </c>
      <c r="BL213" s="17" t="s">
        <v>114</v>
      </c>
      <c r="BM213" s="239" t="s">
        <v>363</v>
      </c>
    </row>
    <row r="214" s="2" customFormat="1">
      <c r="A214" s="38"/>
      <c r="B214" s="39"/>
      <c r="C214" s="40"/>
      <c r="D214" s="241" t="s">
        <v>157</v>
      </c>
      <c r="E214" s="40"/>
      <c r="F214" s="242" t="s">
        <v>364</v>
      </c>
      <c r="G214" s="40"/>
      <c r="H214" s="40"/>
      <c r="I214" s="148"/>
      <c r="J214" s="40"/>
      <c r="K214" s="40"/>
      <c r="L214" s="44"/>
      <c r="M214" s="243"/>
      <c r="N214" s="244"/>
      <c r="O214" s="84"/>
      <c r="P214" s="84"/>
      <c r="Q214" s="84"/>
      <c r="R214" s="84"/>
      <c r="S214" s="84"/>
      <c r="T214" s="85"/>
      <c r="U214" s="38"/>
      <c r="V214" s="38"/>
      <c r="W214" s="38"/>
      <c r="X214" s="38"/>
      <c r="Y214" s="38"/>
      <c r="Z214" s="38"/>
      <c r="AA214" s="38"/>
      <c r="AB214" s="38"/>
      <c r="AC214" s="38"/>
      <c r="AD214" s="38"/>
      <c r="AE214" s="38"/>
      <c r="AT214" s="17" t="s">
        <v>157</v>
      </c>
      <c r="AU214" s="17" t="s">
        <v>83</v>
      </c>
    </row>
    <row r="215" s="2" customFormat="1">
      <c r="A215" s="38"/>
      <c r="B215" s="39"/>
      <c r="C215" s="40"/>
      <c r="D215" s="241" t="s">
        <v>159</v>
      </c>
      <c r="E215" s="40"/>
      <c r="F215" s="245" t="s">
        <v>365</v>
      </c>
      <c r="G215" s="40"/>
      <c r="H215" s="40"/>
      <c r="I215" s="148"/>
      <c r="J215" s="40"/>
      <c r="K215" s="40"/>
      <c r="L215" s="44"/>
      <c r="M215" s="243"/>
      <c r="N215" s="244"/>
      <c r="O215" s="84"/>
      <c r="P215" s="84"/>
      <c r="Q215" s="84"/>
      <c r="R215" s="84"/>
      <c r="S215" s="84"/>
      <c r="T215" s="85"/>
      <c r="U215" s="38"/>
      <c r="V215" s="38"/>
      <c r="W215" s="38"/>
      <c r="X215" s="38"/>
      <c r="Y215" s="38"/>
      <c r="Z215" s="38"/>
      <c r="AA215" s="38"/>
      <c r="AB215" s="38"/>
      <c r="AC215" s="38"/>
      <c r="AD215" s="38"/>
      <c r="AE215" s="38"/>
      <c r="AT215" s="17" t="s">
        <v>159</v>
      </c>
      <c r="AU215" s="17" t="s">
        <v>83</v>
      </c>
    </row>
    <row r="216" s="2" customFormat="1" ht="21.75" customHeight="1">
      <c r="A216" s="38"/>
      <c r="B216" s="39"/>
      <c r="C216" s="228" t="s">
        <v>366</v>
      </c>
      <c r="D216" s="228" t="s">
        <v>151</v>
      </c>
      <c r="E216" s="229" t="s">
        <v>367</v>
      </c>
      <c r="F216" s="230" t="s">
        <v>368</v>
      </c>
      <c r="G216" s="231" t="s">
        <v>273</v>
      </c>
      <c r="H216" s="232">
        <v>800</v>
      </c>
      <c r="I216" s="233"/>
      <c r="J216" s="234">
        <f>ROUND(I216*H216,2)</f>
        <v>0</v>
      </c>
      <c r="K216" s="230" t="s">
        <v>155</v>
      </c>
      <c r="L216" s="44"/>
      <c r="M216" s="235" t="s">
        <v>19</v>
      </c>
      <c r="N216" s="236" t="s">
        <v>45</v>
      </c>
      <c r="O216" s="84"/>
      <c r="P216" s="237">
        <f>O216*H216</f>
        <v>0</v>
      </c>
      <c r="Q216" s="237">
        <v>0</v>
      </c>
      <c r="R216" s="237">
        <f>Q216*H216</f>
        <v>0</v>
      </c>
      <c r="S216" s="237">
        <v>0</v>
      </c>
      <c r="T216" s="238">
        <f>S216*H216</f>
        <v>0</v>
      </c>
      <c r="U216" s="38"/>
      <c r="V216" s="38"/>
      <c r="W216" s="38"/>
      <c r="X216" s="38"/>
      <c r="Y216" s="38"/>
      <c r="Z216" s="38"/>
      <c r="AA216" s="38"/>
      <c r="AB216" s="38"/>
      <c r="AC216" s="38"/>
      <c r="AD216" s="38"/>
      <c r="AE216" s="38"/>
      <c r="AR216" s="239" t="s">
        <v>114</v>
      </c>
      <c r="AT216" s="239" t="s">
        <v>151</v>
      </c>
      <c r="AU216" s="239" t="s">
        <v>83</v>
      </c>
      <c r="AY216" s="17" t="s">
        <v>148</v>
      </c>
      <c r="BE216" s="240">
        <f>IF(N216="základní",J216,0)</f>
        <v>0</v>
      </c>
      <c r="BF216" s="240">
        <f>IF(N216="snížená",J216,0)</f>
        <v>0</v>
      </c>
      <c r="BG216" s="240">
        <f>IF(N216="zákl. přenesená",J216,0)</f>
        <v>0</v>
      </c>
      <c r="BH216" s="240">
        <f>IF(N216="sníž. přenesená",J216,0)</f>
        <v>0</v>
      </c>
      <c r="BI216" s="240">
        <f>IF(N216="nulová",J216,0)</f>
        <v>0</v>
      </c>
      <c r="BJ216" s="17" t="s">
        <v>81</v>
      </c>
      <c r="BK216" s="240">
        <f>ROUND(I216*H216,2)</f>
        <v>0</v>
      </c>
      <c r="BL216" s="17" t="s">
        <v>114</v>
      </c>
      <c r="BM216" s="239" t="s">
        <v>369</v>
      </c>
    </row>
    <row r="217" s="2" customFormat="1">
      <c r="A217" s="38"/>
      <c r="B217" s="39"/>
      <c r="C217" s="40"/>
      <c r="D217" s="241" t="s">
        <v>157</v>
      </c>
      <c r="E217" s="40"/>
      <c r="F217" s="242" t="s">
        <v>370</v>
      </c>
      <c r="G217" s="40"/>
      <c r="H217" s="40"/>
      <c r="I217" s="148"/>
      <c r="J217" s="40"/>
      <c r="K217" s="40"/>
      <c r="L217" s="44"/>
      <c r="M217" s="243"/>
      <c r="N217" s="244"/>
      <c r="O217" s="84"/>
      <c r="P217" s="84"/>
      <c r="Q217" s="84"/>
      <c r="R217" s="84"/>
      <c r="S217" s="84"/>
      <c r="T217" s="85"/>
      <c r="U217" s="38"/>
      <c r="V217" s="38"/>
      <c r="W217" s="38"/>
      <c r="X217" s="38"/>
      <c r="Y217" s="38"/>
      <c r="Z217" s="38"/>
      <c r="AA217" s="38"/>
      <c r="AB217" s="38"/>
      <c r="AC217" s="38"/>
      <c r="AD217" s="38"/>
      <c r="AE217" s="38"/>
      <c r="AT217" s="17" t="s">
        <v>157</v>
      </c>
      <c r="AU217" s="17" t="s">
        <v>83</v>
      </c>
    </row>
    <row r="218" s="2" customFormat="1">
      <c r="A218" s="38"/>
      <c r="B218" s="39"/>
      <c r="C218" s="40"/>
      <c r="D218" s="241" t="s">
        <v>159</v>
      </c>
      <c r="E218" s="40"/>
      <c r="F218" s="245" t="s">
        <v>371</v>
      </c>
      <c r="G218" s="40"/>
      <c r="H218" s="40"/>
      <c r="I218" s="148"/>
      <c r="J218" s="40"/>
      <c r="K218" s="40"/>
      <c r="L218" s="44"/>
      <c r="M218" s="243"/>
      <c r="N218" s="244"/>
      <c r="O218" s="84"/>
      <c r="P218" s="84"/>
      <c r="Q218" s="84"/>
      <c r="R218" s="84"/>
      <c r="S218" s="84"/>
      <c r="T218" s="85"/>
      <c r="U218" s="38"/>
      <c r="V218" s="38"/>
      <c r="W218" s="38"/>
      <c r="X218" s="38"/>
      <c r="Y218" s="38"/>
      <c r="Z218" s="38"/>
      <c r="AA218" s="38"/>
      <c r="AB218" s="38"/>
      <c r="AC218" s="38"/>
      <c r="AD218" s="38"/>
      <c r="AE218" s="38"/>
      <c r="AT218" s="17" t="s">
        <v>159</v>
      </c>
      <c r="AU218" s="17" t="s">
        <v>83</v>
      </c>
    </row>
    <row r="219" s="2" customFormat="1" ht="21.75" customHeight="1">
      <c r="A219" s="38"/>
      <c r="B219" s="39"/>
      <c r="C219" s="228" t="s">
        <v>372</v>
      </c>
      <c r="D219" s="228" t="s">
        <v>151</v>
      </c>
      <c r="E219" s="229" t="s">
        <v>373</v>
      </c>
      <c r="F219" s="230" t="s">
        <v>374</v>
      </c>
      <c r="G219" s="231" t="s">
        <v>258</v>
      </c>
      <c r="H219" s="232">
        <v>840</v>
      </c>
      <c r="I219" s="233"/>
      <c r="J219" s="234">
        <f>ROUND(I219*H219,2)</f>
        <v>0</v>
      </c>
      <c r="K219" s="230" t="s">
        <v>155</v>
      </c>
      <c r="L219" s="44"/>
      <c r="M219" s="235" t="s">
        <v>19</v>
      </c>
      <c r="N219" s="236" t="s">
        <v>45</v>
      </c>
      <c r="O219" s="84"/>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114</v>
      </c>
      <c r="AT219" s="239" t="s">
        <v>151</v>
      </c>
      <c r="AU219" s="239" t="s">
        <v>83</v>
      </c>
      <c r="AY219" s="17" t="s">
        <v>148</v>
      </c>
      <c r="BE219" s="240">
        <f>IF(N219="základní",J219,0)</f>
        <v>0</v>
      </c>
      <c r="BF219" s="240">
        <f>IF(N219="snížená",J219,0)</f>
        <v>0</v>
      </c>
      <c r="BG219" s="240">
        <f>IF(N219="zákl. přenesená",J219,0)</f>
        <v>0</v>
      </c>
      <c r="BH219" s="240">
        <f>IF(N219="sníž. přenesená",J219,0)</f>
        <v>0</v>
      </c>
      <c r="BI219" s="240">
        <f>IF(N219="nulová",J219,0)</f>
        <v>0</v>
      </c>
      <c r="BJ219" s="17" t="s">
        <v>81</v>
      </c>
      <c r="BK219" s="240">
        <f>ROUND(I219*H219,2)</f>
        <v>0</v>
      </c>
      <c r="BL219" s="17" t="s">
        <v>114</v>
      </c>
      <c r="BM219" s="239" t="s">
        <v>375</v>
      </c>
    </row>
    <row r="220" s="2" customFormat="1">
      <c r="A220" s="38"/>
      <c r="B220" s="39"/>
      <c r="C220" s="40"/>
      <c r="D220" s="241" t="s">
        <v>157</v>
      </c>
      <c r="E220" s="40"/>
      <c r="F220" s="242" t="s">
        <v>376</v>
      </c>
      <c r="G220" s="40"/>
      <c r="H220" s="40"/>
      <c r="I220" s="148"/>
      <c r="J220" s="40"/>
      <c r="K220" s="40"/>
      <c r="L220" s="44"/>
      <c r="M220" s="243"/>
      <c r="N220" s="244"/>
      <c r="O220" s="84"/>
      <c r="P220" s="84"/>
      <c r="Q220" s="84"/>
      <c r="R220" s="84"/>
      <c r="S220" s="84"/>
      <c r="T220" s="85"/>
      <c r="U220" s="38"/>
      <c r="V220" s="38"/>
      <c r="W220" s="38"/>
      <c r="X220" s="38"/>
      <c r="Y220" s="38"/>
      <c r="Z220" s="38"/>
      <c r="AA220" s="38"/>
      <c r="AB220" s="38"/>
      <c r="AC220" s="38"/>
      <c r="AD220" s="38"/>
      <c r="AE220" s="38"/>
      <c r="AT220" s="17" t="s">
        <v>157</v>
      </c>
      <c r="AU220" s="17" t="s">
        <v>83</v>
      </c>
    </row>
    <row r="221" s="2" customFormat="1">
      <c r="A221" s="38"/>
      <c r="B221" s="39"/>
      <c r="C221" s="40"/>
      <c r="D221" s="241" t="s">
        <v>159</v>
      </c>
      <c r="E221" s="40"/>
      <c r="F221" s="245" t="s">
        <v>377</v>
      </c>
      <c r="G221" s="40"/>
      <c r="H221" s="40"/>
      <c r="I221" s="148"/>
      <c r="J221" s="40"/>
      <c r="K221" s="40"/>
      <c r="L221" s="44"/>
      <c r="M221" s="243"/>
      <c r="N221" s="244"/>
      <c r="O221" s="84"/>
      <c r="P221" s="84"/>
      <c r="Q221" s="84"/>
      <c r="R221" s="84"/>
      <c r="S221" s="84"/>
      <c r="T221" s="85"/>
      <c r="U221" s="38"/>
      <c r="V221" s="38"/>
      <c r="W221" s="38"/>
      <c r="X221" s="38"/>
      <c r="Y221" s="38"/>
      <c r="Z221" s="38"/>
      <c r="AA221" s="38"/>
      <c r="AB221" s="38"/>
      <c r="AC221" s="38"/>
      <c r="AD221" s="38"/>
      <c r="AE221" s="38"/>
      <c r="AT221" s="17" t="s">
        <v>159</v>
      </c>
      <c r="AU221" s="17" t="s">
        <v>83</v>
      </c>
    </row>
    <row r="222" s="2" customFormat="1" ht="21.75" customHeight="1">
      <c r="A222" s="38"/>
      <c r="B222" s="39"/>
      <c r="C222" s="268" t="s">
        <v>378</v>
      </c>
      <c r="D222" s="268" t="s">
        <v>220</v>
      </c>
      <c r="E222" s="269" t="s">
        <v>379</v>
      </c>
      <c r="F222" s="270" t="s">
        <v>380</v>
      </c>
      <c r="G222" s="271" t="s">
        <v>203</v>
      </c>
      <c r="H222" s="272">
        <v>60.479999999999997</v>
      </c>
      <c r="I222" s="273"/>
      <c r="J222" s="274">
        <f>ROUND(I222*H222,2)</f>
        <v>0</v>
      </c>
      <c r="K222" s="270" t="s">
        <v>155</v>
      </c>
      <c r="L222" s="275"/>
      <c r="M222" s="276" t="s">
        <v>19</v>
      </c>
      <c r="N222" s="277" t="s">
        <v>45</v>
      </c>
      <c r="O222" s="84"/>
      <c r="P222" s="237">
        <f>O222*H222</f>
        <v>0</v>
      </c>
      <c r="Q222" s="237">
        <v>1</v>
      </c>
      <c r="R222" s="237">
        <f>Q222*H222</f>
        <v>60.479999999999997</v>
      </c>
      <c r="S222" s="237">
        <v>0</v>
      </c>
      <c r="T222" s="238">
        <f>S222*H222</f>
        <v>0</v>
      </c>
      <c r="U222" s="38"/>
      <c r="V222" s="38"/>
      <c r="W222" s="38"/>
      <c r="X222" s="38"/>
      <c r="Y222" s="38"/>
      <c r="Z222" s="38"/>
      <c r="AA222" s="38"/>
      <c r="AB222" s="38"/>
      <c r="AC222" s="38"/>
      <c r="AD222" s="38"/>
      <c r="AE222" s="38"/>
      <c r="AR222" s="239" t="s">
        <v>207</v>
      </c>
      <c r="AT222" s="239" t="s">
        <v>220</v>
      </c>
      <c r="AU222" s="239" t="s">
        <v>83</v>
      </c>
      <c r="AY222" s="17" t="s">
        <v>148</v>
      </c>
      <c r="BE222" s="240">
        <f>IF(N222="základní",J222,0)</f>
        <v>0</v>
      </c>
      <c r="BF222" s="240">
        <f>IF(N222="snížená",J222,0)</f>
        <v>0</v>
      </c>
      <c r="BG222" s="240">
        <f>IF(N222="zákl. přenesená",J222,0)</f>
        <v>0</v>
      </c>
      <c r="BH222" s="240">
        <f>IF(N222="sníž. přenesená",J222,0)</f>
        <v>0</v>
      </c>
      <c r="BI222" s="240">
        <f>IF(N222="nulová",J222,0)</f>
        <v>0</v>
      </c>
      <c r="BJ222" s="17" t="s">
        <v>81</v>
      </c>
      <c r="BK222" s="240">
        <f>ROUND(I222*H222,2)</f>
        <v>0</v>
      </c>
      <c r="BL222" s="17" t="s">
        <v>114</v>
      </c>
      <c r="BM222" s="239" t="s">
        <v>381</v>
      </c>
    </row>
    <row r="223" s="2" customFormat="1">
      <c r="A223" s="38"/>
      <c r="B223" s="39"/>
      <c r="C223" s="40"/>
      <c r="D223" s="241" t="s">
        <v>157</v>
      </c>
      <c r="E223" s="40"/>
      <c r="F223" s="242" t="s">
        <v>380</v>
      </c>
      <c r="G223" s="40"/>
      <c r="H223" s="40"/>
      <c r="I223" s="148"/>
      <c r="J223" s="40"/>
      <c r="K223" s="40"/>
      <c r="L223" s="44"/>
      <c r="M223" s="243"/>
      <c r="N223" s="244"/>
      <c r="O223" s="84"/>
      <c r="P223" s="84"/>
      <c r="Q223" s="84"/>
      <c r="R223" s="84"/>
      <c r="S223" s="84"/>
      <c r="T223" s="85"/>
      <c r="U223" s="38"/>
      <c r="V223" s="38"/>
      <c r="W223" s="38"/>
      <c r="X223" s="38"/>
      <c r="Y223" s="38"/>
      <c r="Z223" s="38"/>
      <c r="AA223" s="38"/>
      <c r="AB223" s="38"/>
      <c r="AC223" s="38"/>
      <c r="AD223" s="38"/>
      <c r="AE223" s="38"/>
      <c r="AT223" s="17" t="s">
        <v>157</v>
      </c>
      <c r="AU223" s="17" t="s">
        <v>83</v>
      </c>
    </row>
    <row r="224" s="13" customFormat="1">
      <c r="A224" s="13"/>
      <c r="B224" s="246"/>
      <c r="C224" s="247"/>
      <c r="D224" s="241" t="s">
        <v>173</v>
      </c>
      <c r="E224" s="248" t="s">
        <v>19</v>
      </c>
      <c r="F224" s="249" t="s">
        <v>382</v>
      </c>
      <c r="G224" s="247"/>
      <c r="H224" s="250">
        <v>60.479999999999997</v>
      </c>
      <c r="I224" s="251"/>
      <c r="J224" s="247"/>
      <c r="K224" s="247"/>
      <c r="L224" s="252"/>
      <c r="M224" s="253"/>
      <c r="N224" s="254"/>
      <c r="O224" s="254"/>
      <c r="P224" s="254"/>
      <c r="Q224" s="254"/>
      <c r="R224" s="254"/>
      <c r="S224" s="254"/>
      <c r="T224" s="255"/>
      <c r="U224" s="13"/>
      <c r="V224" s="13"/>
      <c r="W224" s="13"/>
      <c r="X224" s="13"/>
      <c r="Y224" s="13"/>
      <c r="Z224" s="13"/>
      <c r="AA224" s="13"/>
      <c r="AB224" s="13"/>
      <c r="AC224" s="13"/>
      <c r="AD224" s="13"/>
      <c r="AE224" s="13"/>
      <c r="AT224" s="256" t="s">
        <v>173</v>
      </c>
      <c r="AU224" s="256" t="s">
        <v>83</v>
      </c>
      <c r="AV224" s="13" t="s">
        <v>83</v>
      </c>
      <c r="AW224" s="13" t="s">
        <v>35</v>
      </c>
      <c r="AX224" s="13" t="s">
        <v>81</v>
      </c>
      <c r="AY224" s="256" t="s">
        <v>148</v>
      </c>
    </row>
    <row r="225" s="2" customFormat="1" ht="33" customHeight="1">
      <c r="A225" s="38"/>
      <c r="B225" s="39"/>
      <c r="C225" s="228" t="s">
        <v>383</v>
      </c>
      <c r="D225" s="228" t="s">
        <v>151</v>
      </c>
      <c r="E225" s="229" t="s">
        <v>384</v>
      </c>
      <c r="F225" s="230" t="s">
        <v>385</v>
      </c>
      <c r="G225" s="231" t="s">
        <v>154</v>
      </c>
      <c r="H225" s="232">
        <v>6</v>
      </c>
      <c r="I225" s="233"/>
      <c r="J225" s="234">
        <f>ROUND(I225*H225,2)</f>
        <v>0</v>
      </c>
      <c r="K225" s="230" t="s">
        <v>155</v>
      </c>
      <c r="L225" s="44"/>
      <c r="M225" s="235" t="s">
        <v>19</v>
      </c>
      <c r="N225" s="236" t="s">
        <v>45</v>
      </c>
      <c r="O225" s="84"/>
      <c r="P225" s="237">
        <f>O225*H225</f>
        <v>0</v>
      </c>
      <c r="Q225" s="237">
        <v>0</v>
      </c>
      <c r="R225" s="237">
        <f>Q225*H225</f>
        <v>0</v>
      </c>
      <c r="S225" s="237">
        <v>0</v>
      </c>
      <c r="T225" s="238">
        <f>S225*H225</f>
        <v>0</v>
      </c>
      <c r="U225" s="38"/>
      <c r="V225" s="38"/>
      <c r="W225" s="38"/>
      <c r="X225" s="38"/>
      <c r="Y225" s="38"/>
      <c r="Z225" s="38"/>
      <c r="AA225" s="38"/>
      <c r="AB225" s="38"/>
      <c r="AC225" s="38"/>
      <c r="AD225" s="38"/>
      <c r="AE225" s="38"/>
      <c r="AR225" s="239" t="s">
        <v>114</v>
      </c>
      <c r="AT225" s="239" t="s">
        <v>151</v>
      </c>
      <c r="AU225" s="239" t="s">
        <v>83</v>
      </c>
      <c r="AY225" s="17" t="s">
        <v>148</v>
      </c>
      <c r="BE225" s="240">
        <f>IF(N225="základní",J225,0)</f>
        <v>0</v>
      </c>
      <c r="BF225" s="240">
        <f>IF(N225="snížená",J225,0)</f>
        <v>0</v>
      </c>
      <c r="BG225" s="240">
        <f>IF(N225="zákl. přenesená",J225,0)</f>
        <v>0</v>
      </c>
      <c r="BH225" s="240">
        <f>IF(N225="sníž. přenesená",J225,0)</f>
        <v>0</v>
      </c>
      <c r="BI225" s="240">
        <f>IF(N225="nulová",J225,0)</f>
        <v>0</v>
      </c>
      <c r="BJ225" s="17" t="s">
        <v>81</v>
      </c>
      <c r="BK225" s="240">
        <f>ROUND(I225*H225,2)</f>
        <v>0</v>
      </c>
      <c r="BL225" s="17" t="s">
        <v>114</v>
      </c>
      <c r="BM225" s="239" t="s">
        <v>386</v>
      </c>
    </row>
    <row r="226" s="2" customFormat="1">
      <c r="A226" s="38"/>
      <c r="B226" s="39"/>
      <c r="C226" s="40"/>
      <c r="D226" s="241" t="s">
        <v>157</v>
      </c>
      <c r="E226" s="40"/>
      <c r="F226" s="242" t="s">
        <v>387</v>
      </c>
      <c r="G226" s="40"/>
      <c r="H226" s="40"/>
      <c r="I226" s="148"/>
      <c r="J226" s="40"/>
      <c r="K226" s="40"/>
      <c r="L226" s="44"/>
      <c r="M226" s="243"/>
      <c r="N226" s="244"/>
      <c r="O226" s="84"/>
      <c r="P226" s="84"/>
      <c r="Q226" s="84"/>
      <c r="R226" s="84"/>
      <c r="S226" s="84"/>
      <c r="T226" s="85"/>
      <c r="U226" s="38"/>
      <c r="V226" s="38"/>
      <c r="W226" s="38"/>
      <c r="X226" s="38"/>
      <c r="Y226" s="38"/>
      <c r="Z226" s="38"/>
      <c r="AA226" s="38"/>
      <c r="AB226" s="38"/>
      <c r="AC226" s="38"/>
      <c r="AD226" s="38"/>
      <c r="AE226" s="38"/>
      <c r="AT226" s="17" t="s">
        <v>157</v>
      </c>
      <c r="AU226" s="17" t="s">
        <v>83</v>
      </c>
    </row>
    <row r="227" s="2" customFormat="1" ht="21.75" customHeight="1">
      <c r="A227" s="38"/>
      <c r="B227" s="39"/>
      <c r="C227" s="228" t="s">
        <v>388</v>
      </c>
      <c r="D227" s="228" t="s">
        <v>151</v>
      </c>
      <c r="E227" s="229" t="s">
        <v>389</v>
      </c>
      <c r="F227" s="230" t="s">
        <v>390</v>
      </c>
      <c r="G227" s="231" t="s">
        <v>154</v>
      </c>
      <c r="H227" s="232">
        <v>6</v>
      </c>
      <c r="I227" s="233"/>
      <c r="J227" s="234">
        <f>ROUND(I227*H227,2)</f>
        <v>0</v>
      </c>
      <c r="K227" s="230" t="s">
        <v>155</v>
      </c>
      <c r="L227" s="44"/>
      <c r="M227" s="235" t="s">
        <v>19</v>
      </c>
      <c r="N227" s="236" t="s">
        <v>45</v>
      </c>
      <c r="O227" s="84"/>
      <c r="P227" s="237">
        <f>O227*H227</f>
        <v>0</v>
      </c>
      <c r="Q227" s="237">
        <v>0</v>
      </c>
      <c r="R227" s="237">
        <f>Q227*H227</f>
        <v>0</v>
      </c>
      <c r="S227" s="237">
        <v>0</v>
      </c>
      <c r="T227" s="238">
        <f>S227*H227</f>
        <v>0</v>
      </c>
      <c r="U227" s="38"/>
      <c r="V227" s="38"/>
      <c r="W227" s="38"/>
      <c r="X227" s="38"/>
      <c r="Y227" s="38"/>
      <c r="Z227" s="38"/>
      <c r="AA227" s="38"/>
      <c r="AB227" s="38"/>
      <c r="AC227" s="38"/>
      <c r="AD227" s="38"/>
      <c r="AE227" s="38"/>
      <c r="AR227" s="239" t="s">
        <v>114</v>
      </c>
      <c r="AT227" s="239" t="s">
        <v>151</v>
      </c>
      <c r="AU227" s="239" t="s">
        <v>83</v>
      </c>
      <c r="AY227" s="17" t="s">
        <v>148</v>
      </c>
      <c r="BE227" s="240">
        <f>IF(N227="základní",J227,0)</f>
        <v>0</v>
      </c>
      <c r="BF227" s="240">
        <f>IF(N227="snížená",J227,0)</f>
        <v>0</v>
      </c>
      <c r="BG227" s="240">
        <f>IF(N227="zákl. přenesená",J227,0)</f>
        <v>0</v>
      </c>
      <c r="BH227" s="240">
        <f>IF(N227="sníž. přenesená",J227,0)</f>
        <v>0</v>
      </c>
      <c r="BI227" s="240">
        <f>IF(N227="nulová",J227,0)</f>
        <v>0</v>
      </c>
      <c r="BJ227" s="17" t="s">
        <v>81</v>
      </c>
      <c r="BK227" s="240">
        <f>ROUND(I227*H227,2)</f>
        <v>0</v>
      </c>
      <c r="BL227" s="17" t="s">
        <v>114</v>
      </c>
      <c r="BM227" s="239" t="s">
        <v>391</v>
      </c>
    </row>
    <row r="228" s="2" customFormat="1">
      <c r="A228" s="38"/>
      <c r="B228" s="39"/>
      <c r="C228" s="40"/>
      <c r="D228" s="241" t="s">
        <v>157</v>
      </c>
      <c r="E228" s="40"/>
      <c r="F228" s="242" t="s">
        <v>390</v>
      </c>
      <c r="G228" s="40"/>
      <c r="H228" s="40"/>
      <c r="I228" s="148"/>
      <c r="J228" s="40"/>
      <c r="K228" s="40"/>
      <c r="L228" s="44"/>
      <c r="M228" s="243"/>
      <c r="N228" s="244"/>
      <c r="O228" s="84"/>
      <c r="P228" s="84"/>
      <c r="Q228" s="84"/>
      <c r="R228" s="84"/>
      <c r="S228" s="84"/>
      <c r="T228" s="85"/>
      <c r="U228" s="38"/>
      <c r="V228" s="38"/>
      <c r="W228" s="38"/>
      <c r="X228" s="38"/>
      <c r="Y228" s="38"/>
      <c r="Z228" s="38"/>
      <c r="AA228" s="38"/>
      <c r="AB228" s="38"/>
      <c r="AC228" s="38"/>
      <c r="AD228" s="38"/>
      <c r="AE228" s="38"/>
      <c r="AT228" s="17" t="s">
        <v>157</v>
      </c>
      <c r="AU228" s="17" t="s">
        <v>83</v>
      </c>
    </row>
    <row r="229" s="2" customFormat="1" ht="21.75" customHeight="1">
      <c r="A229" s="38"/>
      <c r="B229" s="39"/>
      <c r="C229" s="228" t="s">
        <v>392</v>
      </c>
      <c r="D229" s="228" t="s">
        <v>151</v>
      </c>
      <c r="E229" s="229" t="s">
        <v>393</v>
      </c>
      <c r="F229" s="230" t="s">
        <v>394</v>
      </c>
      <c r="G229" s="231" t="s">
        <v>154</v>
      </c>
      <c r="H229" s="232">
        <v>6</v>
      </c>
      <c r="I229" s="233"/>
      <c r="J229" s="234">
        <f>ROUND(I229*H229,2)</f>
        <v>0</v>
      </c>
      <c r="K229" s="230" t="s">
        <v>155</v>
      </c>
      <c r="L229" s="44"/>
      <c r="M229" s="235" t="s">
        <v>19</v>
      </c>
      <c r="N229" s="236" t="s">
        <v>45</v>
      </c>
      <c r="O229" s="84"/>
      <c r="P229" s="237">
        <f>O229*H229</f>
        <v>0</v>
      </c>
      <c r="Q229" s="237">
        <v>0</v>
      </c>
      <c r="R229" s="237">
        <f>Q229*H229</f>
        <v>0</v>
      </c>
      <c r="S229" s="237">
        <v>0</v>
      </c>
      <c r="T229" s="238">
        <f>S229*H229</f>
        <v>0</v>
      </c>
      <c r="U229" s="38"/>
      <c r="V229" s="38"/>
      <c r="W229" s="38"/>
      <c r="X229" s="38"/>
      <c r="Y229" s="38"/>
      <c r="Z229" s="38"/>
      <c r="AA229" s="38"/>
      <c r="AB229" s="38"/>
      <c r="AC229" s="38"/>
      <c r="AD229" s="38"/>
      <c r="AE229" s="38"/>
      <c r="AR229" s="239" t="s">
        <v>114</v>
      </c>
      <c r="AT229" s="239" t="s">
        <v>151</v>
      </c>
      <c r="AU229" s="239" t="s">
        <v>83</v>
      </c>
      <c r="AY229" s="17" t="s">
        <v>148</v>
      </c>
      <c r="BE229" s="240">
        <f>IF(N229="základní",J229,0)</f>
        <v>0</v>
      </c>
      <c r="BF229" s="240">
        <f>IF(N229="snížená",J229,0)</f>
        <v>0</v>
      </c>
      <c r="BG229" s="240">
        <f>IF(N229="zákl. přenesená",J229,0)</f>
        <v>0</v>
      </c>
      <c r="BH229" s="240">
        <f>IF(N229="sníž. přenesená",J229,0)</f>
        <v>0</v>
      </c>
      <c r="BI229" s="240">
        <f>IF(N229="nulová",J229,0)</f>
        <v>0</v>
      </c>
      <c r="BJ229" s="17" t="s">
        <v>81</v>
      </c>
      <c r="BK229" s="240">
        <f>ROUND(I229*H229,2)</f>
        <v>0</v>
      </c>
      <c r="BL229" s="17" t="s">
        <v>114</v>
      </c>
      <c r="BM229" s="239" t="s">
        <v>395</v>
      </c>
    </row>
    <row r="230" s="2" customFormat="1">
      <c r="A230" s="38"/>
      <c r="B230" s="39"/>
      <c r="C230" s="40"/>
      <c r="D230" s="241" t="s">
        <v>157</v>
      </c>
      <c r="E230" s="40"/>
      <c r="F230" s="242" t="s">
        <v>394</v>
      </c>
      <c r="G230" s="40"/>
      <c r="H230" s="40"/>
      <c r="I230" s="148"/>
      <c r="J230" s="40"/>
      <c r="K230" s="40"/>
      <c r="L230" s="44"/>
      <c r="M230" s="243"/>
      <c r="N230" s="244"/>
      <c r="O230" s="84"/>
      <c r="P230" s="84"/>
      <c r="Q230" s="84"/>
      <c r="R230" s="84"/>
      <c r="S230" s="84"/>
      <c r="T230" s="85"/>
      <c r="U230" s="38"/>
      <c r="V230" s="38"/>
      <c r="W230" s="38"/>
      <c r="X230" s="38"/>
      <c r="Y230" s="38"/>
      <c r="Z230" s="38"/>
      <c r="AA230" s="38"/>
      <c r="AB230" s="38"/>
      <c r="AC230" s="38"/>
      <c r="AD230" s="38"/>
      <c r="AE230" s="38"/>
      <c r="AT230" s="17" t="s">
        <v>157</v>
      </c>
      <c r="AU230" s="17" t="s">
        <v>83</v>
      </c>
    </row>
    <row r="231" s="2" customFormat="1" ht="21.75" customHeight="1">
      <c r="A231" s="38"/>
      <c r="B231" s="39"/>
      <c r="C231" s="228" t="s">
        <v>396</v>
      </c>
      <c r="D231" s="228" t="s">
        <v>151</v>
      </c>
      <c r="E231" s="229" t="s">
        <v>397</v>
      </c>
      <c r="F231" s="230" t="s">
        <v>398</v>
      </c>
      <c r="G231" s="231" t="s">
        <v>154</v>
      </c>
      <c r="H231" s="232">
        <v>6</v>
      </c>
      <c r="I231" s="233"/>
      <c r="J231" s="234">
        <f>ROUND(I231*H231,2)</f>
        <v>0</v>
      </c>
      <c r="K231" s="230" t="s">
        <v>155</v>
      </c>
      <c r="L231" s="44"/>
      <c r="M231" s="235" t="s">
        <v>19</v>
      </c>
      <c r="N231" s="236" t="s">
        <v>45</v>
      </c>
      <c r="O231" s="84"/>
      <c r="P231" s="237">
        <f>O231*H231</f>
        <v>0</v>
      </c>
      <c r="Q231" s="237">
        <v>0</v>
      </c>
      <c r="R231" s="237">
        <f>Q231*H231</f>
        <v>0</v>
      </c>
      <c r="S231" s="237">
        <v>0</v>
      </c>
      <c r="T231" s="238">
        <f>S231*H231</f>
        <v>0</v>
      </c>
      <c r="U231" s="38"/>
      <c r="V231" s="38"/>
      <c r="W231" s="38"/>
      <c r="X231" s="38"/>
      <c r="Y231" s="38"/>
      <c r="Z231" s="38"/>
      <c r="AA231" s="38"/>
      <c r="AB231" s="38"/>
      <c r="AC231" s="38"/>
      <c r="AD231" s="38"/>
      <c r="AE231" s="38"/>
      <c r="AR231" s="239" t="s">
        <v>114</v>
      </c>
      <c r="AT231" s="239" t="s">
        <v>151</v>
      </c>
      <c r="AU231" s="239" t="s">
        <v>83</v>
      </c>
      <c r="AY231" s="17" t="s">
        <v>148</v>
      </c>
      <c r="BE231" s="240">
        <f>IF(N231="základní",J231,0)</f>
        <v>0</v>
      </c>
      <c r="BF231" s="240">
        <f>IF(N231="snížená",J231,0)</f>
        <v>0</v>
      </c>
      <c r="BG231" s="240">
        <f>IF(N231="zákl. přenesená",J231,0)</f>
        <v>0</v>
      </c>
      <c r="BH231" s="240">
        <f>IF(N231="sníž. přenesená",J231,0)</f>
        <v>0</v>
      </c>
      <c r="BI231" s="240">
        <f>IF(N231="nulová",J231,0)</f>
        <v>0</v>
      </c>
      <c r="BJ231" s="17" t="s">
        <v>81</v>
      </c>
      <c r="BK231" s="240">
        <f>ROUND(I231*H231,2)</f>
        <v>0</v>
      </c>
      <c r="BL231" s="17" t="s">
        <v>114</v>
      </c>
      <c r="BM231" s="239" t="s">
        <v>399</v>
      </c>
    </row>
    <row r="232" s="2" customFormat="1">
      <c r="A232" s="38"/>
      <c r="B232" s="39"/>
      <c r="C232" s="40"/>
      <c r="D232" s="241" t="s">
        <v>157</v>
      </c>
      <c r="E232" s="40"/>
      <c r="F232" s="242" t="s">
        <v>400</v>
      </c>
      <c r="G232" s="40"/>
      <c r="H232" s="40"/>
      <c r="I232" s="148"/>
      <c r="J232" s="40"/>
      <c r="K232" s="40"/>
      <c r="L232" s="44"/>
      <c r="M232" s="243"/>
      <c r="N232" s="244"/>
      <c r="O232" s="84"/>
      <c r="P232" s="84"/>
      <c r="Q232" s="84"/>
      <c r="R232" s="84"/>
      <c r="S232" s="84"/>
      <c r="T232" s="85"/>
      <c r="U232" s="38"/>
      <c r="V232" s="38"/>
      <c r="W232" s="38"/>
      <c r="X232" s="38"/>
      <c r="Y232" s="38"/>
      <c r="Z232" s="38"/>
      <c r="AA232" s="38"/>
      <c r="AB232" s="38"/>
      <c r="AC232" s="38"/>
      <c r="AD232" s="38"/>
      <c r="AE232" s="38"/>
      <c r="AT232" s="17" t="s">
        <v>157</v>
      </c>
      <c r="AU232" s="17" t="s">
        <v>83</v>
      </c>
    </row>
    <row r="233" s="2" customFormat="1" ht="21.75" customHeight="1">
      <c r="A233" s="38"/>
      <c r="B233" s="39"/>
      <c r="C233" s="228" t="s">
        <v>401</v>
      </c>
      <c r="D233" s="228" t="s">
        <v>151</v>
      </c>
      <c r="E233" s="229" t="s">
        <v>402</v>
      </c>
      <c r="F233" s="230" t="s">
        <v>403</v>
      </c>
      <c r="G233" s="231" t="s">
        <v>154</v>
      </c>
      <c r="H233" s="232">
        <v>48</v>
      </c>
      <c r="I233" s="233"/>
      <c r="J233" s="234">
        <f>ROUND(I233*H233,2)</f>
        <v>0</v>
      </c>
      <c r="K233" s="230" t="s">
        <v>155</v>
      </c>
      <c r="L233" s="44"/>
      <c r="M233" s="235" t="s">
        <v>19</v>
      </c>
      <c r="N233" s="236" t="s">
        <v>45</v>
      </c>
      <c r="O233" s="84"/>
      <c r="P233" s="237">
        <f>O233*H233</f>
        <v>0</v>
      </c>
      <c r="Q233" s="237">
        <v>0</v>
      </c>
      <c r="R233" s="237">
        <f>Q233*H233</f>
        <v>0</v>
      </c>
      <c r="S233" s="237">
        <v>0</v>
      </c>
      <c r="T233" s="238">
        <f>S233*H233</f>
        <v>0</v>
      </c>
      <c r="U233" s="38"/>
      <c r="V233" s="38"/>
      <c r="W233" s="38"/>
      <c r="X233" s="38"/>
      <c r="Y233" s="38"/>
      <c r="Z233" s="38"/>
      <c r="AA233" s="38"/>
      <c r="AB233" s="38"/>
      <c r="AC233" s="38"/>
      <c r="AD233" s="38"/>
      <c r="AE233" s="38"/>
      <c r="AR233" s="239" t="s">
        <v>114</v>
      </c>
      <c r="AT233" s="239" t="s">
        <v>151</v>
      </c>
      <c r="AU233" s="239" t="s">
        <v>83</v>
      </c>
      <c r="AY233" s="17" t="s">
        <v>148</v>
      </c>
      <c r="BE233" s="240">
        <f>IF(N233="základní",J233,0)</f>
        <v>0</v>
      </c>
      <c r="BF233" s="240">
        <f>IF(N233="snížená",J233,0)</f>
        <v>0</v>
      </c>
      <c r="BG233" s="240">
        <f>IF(N233="zákl. přenesená",J233,0)</f>
        <v>0</v>
      </c>
      <c r="BH233" s="240">
        <f>IF(N233="sníž. přenesená",J233,0)</f>
        <v>0</v>
      </c>
      <c r="BI233" s="240">
        <f>IF(N233="nulová",J233,0)</f>
        <v>0</v>
      </c>
      <c r="BJ233" s="17" t="s">
        <v>81</v>
      </c>
      <c r="BK233" s="240">
        <f>ROUND(I233*H233,2)</f>
        <v>0</v>
      </c>
      <c r="BL233" s="17" t="s">
        <v>114</v>
      </c>
      <c r="BM233" s="239" t="s">
        <v>404</v>
      </c>
    </row>
    <row r="234" s="2" customFormat="1">
      <c r="A234" s="38"/>
      <c r="B234" s="39"/>
      <c r="C234" s="40"/>
      <c r="D234" s="241" t="s">
        <v>157</v>
      </c>
      <c r="E234" s="40"/>
      <c r="F234" s="242" t="s">
        <v>405</v>
      </c>
      <c r="G234" s="40"/>
      <c r="H234" s="40"/>
      <c r="I234" s="148"/>
      <c r="J234" s="40"/>
      <c r="K234" s="40"/>
      <c r="L234" s="44"/>
      <c r="M234" s="243"/>
      <c r="N234" s="244"/>
      <c r="O234" s="84"/>
      <c r="P234" s="84"/>
      <c r="Q234" s="84"/>
      <c r="R234" s="84"/>
      <c r="S234" s="84"/>
      <c r="T234" s="85"/>
      <c r="U234" s="38"/>
      <c r="V234" s="38"/>
      <c r="W234" s="38"/>
      <c r="X234" s="38"/>
      <c r="Y234" s="38"/>
      <c r="Z234" s="38"/>
      <c r="AA234" s="38"/>
      <c r="AB234" s="38"/>
      <c r="AC234" s="38"/>
      <c r="AD234" s="38"/>
      <c r="AE234" s="38"/>
      <c r="AT234" s="17" t="s">
        <v>157</v>
      </c>
      <c r="AU234" s="17" t="s">
        <v>83</v>
      </c>
    </row>
    <row r="235" s="2" customFormat="1" ht="21.75" customHeight="1">
      <c r="A235" s="38"/>
      <c r="B235" s="39"/>
      <c r="C235" s="228" t="s">
        <v>406</v>
      </c>
      <c r="D235" s="228" t="s">
        <v>151</v>
      </c>
      <c r="E235" s="229" t="s">
        <v>407</v>
      </c>
      <c r="F235" s="230" t="s">
        <v>408</v>
      </c>
      <c r="G235" s="231" t="s">
        <v>203</v>
      </c>
      <c r="H235" s="232">
        <v>15.616</v>
      </c>
      <c r="I235" s="233"/>
      <c r="J235" s="234">
        <f>ROUND(I235*H235,2)</f>
        <v>0</v>
      </c>
      <c r="K235" s="230" t="s">
        <v>155</v>
      </c>
      <c r="L235" s="44"/>
      <c r="M235" s="235" t="s">
        <v>19</v>
      </c>
      <c r="N235" s="236" t="s">
        <v>45</v>
      </c>
      <c r="O235" s="84"/>
      <c r="P235" s="237">
        <f>O235*H235</f>
        <v>0</v>
      </c>
      <c r="Q235" s="237">
        <v>0</v>
      </c>
      <c r="R235" s="237">
        <f>Q235*H235</f>
        <v>0</v>
      </c>
      <c r="S235" s="237">
        <v>0</v>
      </c>
      <c r="T235" s="238">
        <f>S235*H235</f>
        <v>0</v>
      </c>
      <c r="U235" s="38"/>
      <c r="V235" s="38"/>
      <c r="W235" s="38"/>
      <c r="X235" s="38"/>
      <c r="Y235" s="38"/>
      <c r="Z235" s="38"/>
      <c r="AA235" s="38"/>
      <c r="AB235" s="38"/>
      <c r="AC235" s="38"/>
      <c r="AD235" s="38"/>
      <c r="AE235" s="38"/>
      <c r="AR235" s="239" t="s">
        <v>114</v>
      </c>
      <c r="AT235" s="239" t="s">
        <v>151</v>
      </c>
      <c r="AU235" s="239" t="s">
        <v>83</v>
      </c>
      <c r="AY235" s="17" t="s">
        <v>148</v>
      </c>
      <c r="BE235" s="240">
        <f>IF(N235="základní",J235,0)</f>
        <v>0</v>
      </c>
      <c r="BF235" s="240">
        <f>IF(N235="snížená",J235,0)</f>
        <v>0</v>
      </c>
      <c r="BG235" s="240">
        <f>IF(N235="zákl. přenesená",J235,0)</f>
        <v>0</v>
      </c>
      <c r="BH235" s="240">
        <f>IF(N235="sníž. přenesená",J235,0)</f>
        <v>0</v>
      </c>
      <c r="BI235" s="240">
        <f>IF(N235="nulová",J235,0)</f>
        <v>0</v>
      </c>
      <c r="BJ235" s="17" t="s">
        <v>81</v>
      </c>
      <c r="BK235" s="240">
        <f>ROUND(I235*H235,2)</f>
        <v>0</v>
      </c>
      <c r="BL235" s="17" t="s">
        <v>114</v>
      </c>
      <c r="BM235" s="239" t="s">
        <v>409</v>
      </c>
    </row>
    <row r="236" s="2" customFormat="1">
      <c r="A236" s="38"/>
      <c r="B236" s="39"/>
      <c r="C236" s="40"/>
      <c r="D236" s="241" t="s">
        <v>157</v>
      </c>
      <c r="E236" s="40"/>
      <c r="F236" s="242" t="s">
        <v>410</v>
      </c>
      <c r="G236" s="40"/>
      <c r="H236" s="40"/>
      <c r="I236" s="148"/>
      <c r="J236" s="40"/>
      <c r="K236" s="40"/>
      <c r="L236" s="44"/>
      <c r="M236" s="243"/>
      <c r="N236" s="244"/>
      <c r="O236" s="84"/>
      <c r="P236" s="84"/>
      <c r="Q236" s="84"/>
      <c r="R236" s="84"/>
      <c r="S236" s="84"/>
      <c r="T236" s="85"/>
      <c r="U236" s="38"/>
      <c r="V236" s="38"/>
      <c r="W236" s="38"/>
      <c r="X236" s="38"/>
      <c r="Y236" s="38"/>
      <c r="Z236" s="38"/>
      <c r="AA236" s="38"/>
      <c r="AB236" s="38"/>
      <c r="AC236" s="38"/>
      <c r="AD236" s="38"/>
      <c r="AE236" s="38"/>
      <c r="AT236" s="17" t="s">
        <v>157</v>
      </c>
      <c r="AU236" s="17" t="s">
        <v>83</v>
      </c>
    </row>
    <row r="237" s="2" customFormat="1">
      <c r="A237" s="38"/>
      <c r="B237" s="39"/>
      <c r="C237" s="40"/>
      <c r="D237" s="241" t="s">
        <v>159</v>
      </c>
      <c r="E237" s="40"/>
      <c r="F237" s="245" t="s">
        <v>338</v>
      </c>
      <c r="G237" s="40"/>
      <c r="H237" s="40"/>
      <c r="I237" s="148"/>
      <c r="J237" s="40"/>
      <c r="K237" s="40"/>
      <c r="L237" s="44"/>
      <c r="M237" s="243"/>
      <c r="N237" s="244"/>
      <c r="O237" s="84"/>
      <c r="P237" s="84"/>
      <c r="Q237" s="84"/>
      <c r="R237" s="84"/>
      <c r="S237" s="84"/>
      <c r="T237" s="85"/>
      <c r="U237" s="38"/>
      <c r="V237" s="38"/>
      <c r="W237" s="38"/>
      <c r="X237" s="38"/>
      <c r="Y237" s="38"/>
      <c r="Z237" s="38"/>
      <c r="AA237" s="38"/>
      <c r="AB237" s="38"/>
      <c r="AC237" s="38"/>
      <c r="AD237" s="38"/>
      <c r="AE237" s="38"/>
      <c r="AT237" s="17" t="s">
        <v>159</v>
      </c>
      <c r="AU237" s="17" t="s">
        <v>83</v>
      </c>
    </row>
    <row r="238" s="15" customFormat="1">
      <c r="A238" s="15"/>
      <c r="B238" s="278"/>
      <c r="C238" s="279"/>
      <c r="D238" s="241" t="s">
        <v>173</v>
      </c>
      <c r="E238" s="280" t="s">
        <v>19</v>
      </c>
      <c r="F238" s="281" t="s">
        <v>411</v>
      </c>
      <c r="G238" s="279"/>
      <c r="H238" s="280" t="s">
        <v>19</v>
      </c>
      <c r="I238" s="282"/>
      <c r="J238" s="279"/>
      <c r="K238" s="279"/>
      <c r="L238" s="283"/>
      <c r="M238" s="284"/>
      <c r="N238" s="285"/>
      <c r="O238" s="285"/>
      <c r="P238" s="285"/>
      <c r="Q238" s="285"/>
      <c r="R238" s="285"/>
      <c r="S238" s="285"/>
      <c r="T238" s="286"/>
      <c r="U238" s="15"/>
      <c r="V238" s="15"/>
      <c r="W238" s="15"/>
      <c r="X238" s="15"/>
      <c r="Y238" s="15"/>
      <c r="Z238" s="15"/>
      <c r="AA238" s="15"/>
      <c r="AB238" s="15"/>
      <c r="AC238" s="15"/>
      <c r="AD238" s="15"/>
      <c r="AE238" s="15"/>
      <c r="AT238" s="287" t="s">
        <v>173</v>
      </c>
      <c r="AU238" s="287" t="s">
        <v>83</v>
      </c>
      <c r="AV238" s="15" t="s">
        <v>81</v>
      </c>
      <c r="AW238" s="15" t="s">
        <v>35</v>
      </c>
      <c r="AX238" s="15" t="s">
        <v>74</v>
      </c>
      <c r="AY238" s="287" t="s">
        <v>148</v>
      </c>
    </row>
    <row r="239" s="13" customFormat="1">
      <c r="A239" s="13"/>
      <c r="B239" s="246"/>
      <c r="C239" s="247"/>
      <c r="D239" s="241" t="s">
        <v>173</v>
      </c>
      <c r="E239" s="248" t="s">
        <v>19</v>
      </c>
      <c r="F239" s="249" t="s">
        <v>412</v>
      </c>
      <c r="G239" s="247"/>
      <c r="H239" s="250">
        <v>15.616</v>
      </c>
      <c r="I239" s="251"/>
      <c r="J239" s="247"/>
      <c r="K239" s="247"/>
      <c r="L239" s="252"/>
      <c r="M239" s="253"/>
      <c r="N239" s="254"/>
      <c r="O239" s="254"/>
      <c r="P239" s="254"/>
      <c r="Q239" s="254"/>
      <c r="R239" s="254"/>
      <c r="S239" s="254"/>
      <c r="T239" s="255"/>
      <c r="U239" s="13"/>
      <c r="V239" s="13"/>
      <c r="W239" s="13"/>
      <c r="X239" s="13"/>
      <c r="Y239" s="13"/>
      <c r="Z239" s="13"/>
      <c r="AA239" s="13"/>
      <c r="AB239" s="13"/>
      <c r="AC239" s="13"/>
      <c r="AD239" s="13"/>
      <c r="AE239" s="13"/>
      <c r="AT239" s="256" t="s">
        <v>173</v>
      </c>
      <c r="AU239" s="256" t="s">
        <v>83</v>
      </c>
      <c r="AV239" s="13" t="s">
        <v>83</v>
      </c>
      <c r="AW239" s="13" t="s">
        <v>35</v>
      </c>
      <c r="AX239" s="13" t="s">
        <v>81</v>
      </c>
      <c r="AY239" s="256" t="s">
        <v>148</v>
      </c>
    </row>
    <row r="240" s="2" customFormat="1" ht="33" customHeight="1">
      <c r="A240" s="38"/>
      <c r="B240" s="39"/>
      <c r="C240" s="228" t="s">
        <v>413</v>
      </c>
      <c r="D240" s="228" t="s">
        <v>151</v>
      </c>
      <c r="E240" s="229" t="s">
        <v>414</v>
      </c>
      <c r="F240" s="230" t="s">
        <v>415</v>
      </c>
      <c r="G240" s="231" t="s">
        <v>203</v>
      </c>
      <c r="H240" s="232">
        <v>143.62899999999999</v>
      </c>
      <c r="I240" s="233"/>
      <c r="J240" s="234">
        <f>ROUND(I240*H240,2)</f>
        <v>0</v>
      </c>
      <c r="K240" s="230" t="s">
        <v>155</v>
      </c>
      <c r="L240" s="44"/>
      <c r="M240" s="235" t="s">
        <v>19</v>
      </c>
      <c r="N240" s="236" t="s">
        <v>45</v>
      </c>
      <c r="O240" s="84"/>
      <c r="P240" s="237">
        <f>O240*H240</f>
        <v>0</v>
      </c>
      <c r="Q240" s="237">
        <v>0</v>
      </c>
      <c r="R240" s="237">
        <f>Q240*H240</f>
        <v>0</v>
      </c>
      <c r="S240" s="237">
        <v>0</v>
      </c>
      <c r="T240" s="238">
        <f>S240*H240</f>
        <v>0</v>
      </c>
      <c r="U240" s="38"/>
      <c r="V240" s="38"/>
      <c r="W240" s="38"/>
      <c r="X240" s="38"/>
      <c r="Y240" s="38"/>
      <c r="Z240" s="38"/>
      <c r="AA240" s="38"/>
      <c r="AB240" s="38"/>
      <c r="AC240" s="38"/>
      <c r="AD240" s="38"/>
      <c r="AE240" s="38"/>
      <c r="AR240" s="239" t="s">
        <v>114</v>
      </c>
      <c r="AT240" s="239" t="s">
        <v>151</v>
      </c>
      <c r="AU240" s="239" t="s">
        <v>83</v>
      </c>
      <c r="AY240" s="17" t="s">
        <v>148</v>
      </c>
      <c r="BE240" s="240">
        <f>IF(N240="základní",J240,0)</f>
        <v>0</v>
      </c>
      <c r="BF240" s="240">
        <f>IF(N240="snížená",J240,0)</f>
        <v>0</v>
      </c>
      <c r="BG240" s="240">
        <f>IF(N240="zákl. přenesená",J240,0)</f>
        <v>0</v>
      </c>
      <c r="BH240" s="240">
        <f>IF(N240="sníž. přenesená",J240,0)</f>
        <v>0</v>
      </c>
      <c r="BI240" s="240">
        <f>IF(N240="nulová",J240,0)</f>
        <v>0</v>
      </c>
      <c r="BJ240" s="17" t="s">
        <v>81</v>
      </c>
      <c r="BK240" s="240">
        <f>ROUND(I240*H240,2)</f>
        <v>0</v>
      </c>
      <c r="BL240" s="17" t="s">
        <v>114</v>
      </c>
      <c r="BM240" s="239" t="s">
        <v>416</v>
      </c>
    </row>
    <row r="241" s="2" customFormat="1">
      <c r="A241" s="38"/>
      <c r="B241" s="39"/>
      <c r="C241" s="40"/>
      <c r="D241" s="241" t="s">
        <v>157</v>
      </c>
      <c r="E241" s="40"/>
      <c r="F241" s="242" t="s">
        <v>417</v>
      </c>
      <c r="G241" s="40"/>
      <c r="H241" s="40"/>
      <c r="I241" s="148"/>
      <c r="J241" s="40"/>
      <c r="K241" s="40"/>
      <c r="L241" s="44"/>
      <c r="M241" s="243"/>
      <c r="N241" s="244"/>
      <c r="O241" s="84"/>
      <c r="P241" s="84"/>
      <c r="Q241" s="84"/>
      <c r="R241" s="84"/>
      <c r="S241" s="84"/>
      <c r="T241" s="85"/>
      <c r="U241" s="38"/>
      <c r="V241" s="38"/>
      <c r="W241" s="38"/>
      <c r="X241" s="38"/>
      <c r="Y241" s="38"/>
      <c r="Z241" s="38"/>
      <c r="AA241" s="38"/>
      <c r="AB241" s="38"/>
      <c r="AC241" s="38"/>
      <c r="AD241" s="38"/>
      <c r="AE241" s="38"/>
      <c r="AT241" s="17" t="s">
        <v>157</v>
      </c>
      <c r="AU241" s="17" t="s">
        <v>83</v>
      </c>
    </row>
    <row r="242" s="2" customFormat="1">
      <c r="A242" s="38"/>
      <c r="B242" s="39"/>
      <c r="C242" s="40"/>
      <c r="D242" s="241" t="s">
        <v>159</v>
      </c>
      <c r="E242" s="40"/>
      <c r="F242" s="245" t="s">
        <v>338</v>
      </c>
      <c r="G242" s="40"/>
      <c r="H242" s="40"/>
      <c r="I242" s="148"/>
      <c r="J242" s="40"/>
      <c r="K242" s="40"/>
      <c r="L242" s="44"/>
      <c r="M242" s="243"/>
      <c r="N242" s="244"/>
      <c r="O242" s="84"/>
      <c r="P242" s="84"/>
      <c r="Q242" s="84"/>
      <c r="R242" s="84"/>
      <c r="S242" s="84"/>
      <c r="T242" s="85"/>
      <c r="U242" s="38"/>
      <c r="V242" s="38"/>
      <c r="W242" s="38"/>
      <c r="X242" s="38"/>
      <c r="Y242" s="38"/>
      <c r="Z242" s="38"/>
      <c r="AA242" s="38"/>
      <c r="AB242" s="38"/>
      <c r="AC242" s="38"/>
      <c r="AD242" s="38"/>
      <c r="AE242" s="38"/>
      <c r="AT242" s="17" t="s">
        <v>159</v>
      </c>
      <c r="AU242" s="17" t="s">
        <v>83</v>
      </c>
    </row>
    <row r="243" s="15" customFormat="1">
      <c r="A243" s="15"/>
      <c r="B243" s="278"/>
      <c r="C243" s="279"/>
      <c r="D243" s="241" t="s">
        <v>173</v>
      </c>
      <c r="E243" s="280" t="s">
        <v>19</v>
      </c>
      <c r="F243" s="281" t="s">
        <v>418</v>
      </c>
      <c r="G243" s="279"/>
      <c r="H243" s="280" t="s">
        <v>19</v>
      </c>
      <c r="I243" s="282"/>
      <c r="J243" s="279"/>
      <c r="K243" s="279"/>
      <c r="L243" s="283"/>
      <c r="M243" s="284"/>
      <c r="N243" s="285"/>
      <c r="O243" s="285"/>
      <c r="P243" s="285"/>
      <c r="Q243" s="285"/>
      <c r="R243" s="285"/>
      <c r="S243" s="285"/>
      <c r="T243" s="286"/>
      <c r="U243" s="15"/>
      <c r="V243" s="15"/>
      <c r="W243" s="15"/>
      <c r="X243" s="15"/>
      <c r="Y243" s="15"/>
      <c r="Z243" s="15"/>
      <c r="AA243" s="15"/>
      <c r="AB243" s="15"/>
      <c r="AC243" s="15"/>
      <c r="AD243" s="15"/>
      <c r="AE243" s="15"/>
      <c r="AT243" s="287" t="s">
        <v>173</v>
      </c>
      <c r="AU243" s="287" t="s">
        <v>83</v>
      </c>
      <c r="AV243" s="15" t="s">
        <v>81</v>
      </c>
      <c r="AW243" s="15" t="s">
        <v>35</v>
      </c>
      <c r="AX243" s="15" t="s">
        <v>74</v>
      </c>
      <c r="AY243" s="287" t="s">
        <v>148</v>
      </c>
    </row>
    <row r="244" s="13" customFormat="1">
      <c r="A244" s="13"/>
      <c r="B244" s="246"/>
      <c r="C244" s="247"/>
      <c r="D244" s="241" t="s">
        <v>173</v>
      </c>
      <c r="E244" s="248" t="s">
        <v>19</v>
      </c>
      <c r="F244" s="249" t="s">
        <v>419</v>
      </c>
      <c r="G244" s="247"/>
      <c r="H244" s="250">
        <v>143.62899999999999</v>
      </c>
      <c r="I244" s="251"/>
      <c r="J244" s="247"/>
      <c r="K244" s="247"/>
      <c r="L244" s="252"/>
      <c r="M244" s="253"/>
      <c r="N244" s="254"/>
      <c r="O244" s="254"/>
      <c r="P244" s="254"/>
      <c r="Q244" s="254"/>
      <c r="R244" s="254"/>
      <c r="S244" s="254"/>
      <c r="T244" s="255"/>
      <c r="U244" s="13"/>
      <c r="V244" s="13"/>
      <c r="W244" s="13"/>
      <c r="X244" s="13"/>
      <c r="Y244" s="13"/>
      <c r="Z244" s="13"/>
      <c r="AA244" s="13"/>
      <c r="AB244" s="13"/>
      <c r="AC244" s="13"/>
      <c r="AD244" s="13"/>
      <c r="AE244" s="13"/>
      <c r="AT244" s="256" t="s">
        <v>173</v>
      </c>
      <c r="AU244" s="256" t="s">
        <v>83</v>
      </c>
      <c r="AV244" s="13" t="s">
        <v>83</v>
      </c>
      <c r="AW244" s="13" t="s">
        <v>35</v>
      </c>
      <c r="AX244" s="13" t="s">
        <v>81</v>
      </c>
      <c r="AY244" s="256" t="s">
        <v>148</v>
      </c>
    </row>
    <row r="245" s="2" customFormat="1" ht="21.75" customHeight="1">
      <c r="A245" s="38"/>
      <c r="B245" s="39"/>
      <c r="C245" s="228" t="s">
        <v>420</v>
      </c>
      <c r="D245" s="228" t="s">
        <v>151</v>
      </c>
      <c r="E245" s="229" t="s">
        <v>421</v>
      </c>
      <c r="F245" s="230" t="s">
        <v>422</v>
      </c>
      <c r="G245" s="231" t="s">
        <v>203</v>
      </c>
      <c r="H245" s="232">
        <v>15.616</v>
      </c>
      <c r="I245" s="233"/>
      <c r="J245" s="234">
        <f>ROUND(I245*H245,2)</f>
        <v>0</v>
      </c>
      <c r="K245" s="230" t="s">
        <v>155</v>
      </c>
      <c r="L245" s="44"/>
      <c r="M245" s="235" t="s">
        <v>19</v>
      </c>
      <c r="N245" s="236" t="s">
        <v>45</v>
      </c>
      <c r="O245" s="84"/>
      <c r="P245" s="237">
        <f>O245*H245</f>
        <v>0</v>
      </c>
      <c r="Q245" s="237">
        <v>0</v>
      </c>
      <c r="R245" s="237">
        <f>Q245*H245</f>
        <v>0</v>
      </c>
      <c r="S245" s="237">
        <v>0</v>
      </c>
      <c r="T245" s="238">
        <f>S245*H245</f>
        <v>0</v>
      </c>
      <c r="U245" s="38"/>
      <c r="V245" s="38"/>
      <c r="W245" s="38"/>
      <c r="X245" s="38"/>
      <c r="Y245" s="38"/>
      <c r="Z245" s="38"/>
      <c r="AA245" s="38"/>
      <c r="AB245" s="38"/>
      <c r="AC245" s="38"/>
      <c r="AD245" s="38"/>
      <c r="AE245" s="38"/>
      <c r="AR245" s="239" t="s">
        <v>114</v>
      </c>
      <c r="AT245" s="239" t="s">
        <v>151</v>
      </c>
      <c r="AU245" s="239" t="s">
        <v>83</v>
      </c>
      <c r="AY245" s="17" t="s">
        <v>148</v>
      </c>
      <c r="BE245" s="240">
        <f>IF(N245="základní",J245,0)</f>
        <v>0</v>
      </c>
      <c r="BF245" s="240">
        <f>IF(N245="snížená",J245,0)</f>
        <v>0</v>
      </c>
      <c r="BG245" s="240">
        <f>IF(N245="zákl. přenesená",J245,0)</f>
        <v>0</v>
      </c>
      <c r="BH245" s="240">
        <f>IF(N245="sníž. přenesená",J245,0)</f>
        <v>0</v>
      </c>
      <c r="BI245" s="240">
        <f>IF(N245="nulová",J245,0)</f>
        <v>0</v>
      </c>
      <c r="BJ245" s="17" t="s">
        <v>81</v>
      </c>
      <c r="BK245" s="240">
        <f>ROUND(I245*H245,2)</f>
        <v>0</v>
      </c>
      <c r="BL245" s="17" t="s">
        <v>114</v>
      </c>
      <c r="BM245" s="239" t="s">
        <v>423</v>
      </c>
    </row>
    <row r="246" s="2" customFormat="1">
      <c r="A246" s="38"/>
      <c r="B246" s="39"/>
      <c r="C246" s="40"/>
      <c r="D246" s="241" t="s">
        <v>157</v>
      </c>
      <c r="E246" s="40"/>
      <c r="F246" s="242" t="s">
        <v>424</v>
      </c>
      <c r="G246" s="40"/>
      <c r="H246" s="40"/>
      <c r="I246" s="148"/>
      <c r="J246" s="40"/>
      <c r="K246" s="40"/>
      <c r="L246" s="44"/>
      <c r="M246" s="243"/>
      <c r="N246" s="244"/>
      <c r="O246" s="84"/>
      <c r="P246" s="84"/>
      <c r="Q246" s="84"/>
      <c r="R246" s="84"/>
      <c r="S246" s="84"/>
      <c r="T246" s="85"/>
      <c r="U246" s="38"/>
      <c r="V246" s="38"/>
      <c r="W246" s="38"/>
      <c r="X246" s="38"/>
      <c r="Y246" s="38"/>
      <c r="Z246" s="38"/>
      <c r="AA246" s="38"/>
      <c r="AB246" s="38"/>
      <c r="AC246" s="38"/>
      <c r="AD246" s="38"/>
      <c r="AE246" s="38"/>
      <c r="AT246" s="17" t="s">
        <v>157</v>
      </c>
      <c r="AU246" s="17" t="s">
        <v>83</v>
      </c>
    </row>
    <row r="247" s="2" customFormat="1">
      <c r="A247" s="38"/>
      <c r="B247" s="39"/>
      <c r="C247" s="40"/>
      <c r="D247" s="241" t="s">
        <v>159</v>
      </c>
      <c r="E247" s="40"/>
      <c r="F247" s="245" t="s">
        <v>338</v>
      </c>
      <c r="G247" s="40"/>
      <c r="H247" s="40"/>
      <c r="I247" s="148"/>
      <c r="J247" s="40"/>
      <c r="K247" s="40"/>
      <c r="L247" s="44"/>
      <c r="M247" s="243"/>
      <c r="N247" s="244"/>
      <c r="O247" s="84"/>
      <c r="P247" s="84"/>
      <c r="Q247" s="84"/>
      <c r="R247" s="84"/>
      <c r="S247" s="84"/>
      <c r="T247" s="85"/>
      <c r="U247" s="38"/>
      <c r="V247" s="38"/>
      <c r="W247" s="38"/>
      <c r="X247" s="38"/>
      <c r="Y247" s="38"/>
      <c r="Z247" s="38"/>
      <c r="AA247" s="38"/>
      <c r="AB247" s="38"/>
      <c r="AC247" s="38"/>
      <c r="AD247" s="38"/>
      <c r="AE247" s="38"/>
      <c r="AT247" s="17" t="s">
        <v>159</v>
      </c>
      <c r="AU247" s="17" t="s">
        <v>83</v>
      </c>
    </row>
    <row r="248" s="15" customFormat="1">
      <c r="A248" s="15"/>
      <c r="B248" s="278"/>
      <c r="C248" s="279"/>
      <c r="D248" s="241" t="s">
        <v>173</v>
      </c>
      <c r="E248" s="280" t="s">
        <v>19</v>
      </c>
      <c r="F248" s="281" t="s">
        <v>425</v>
      </c>
      <c r="G248" s="279"/>
      <c r="H248" s="280" t="s">
        <v>19</v>
      </c>
      <c r="I248" s="282"/>
      <c r="J248" s="279"/>
      <c r="K248" s="279"/>
      <c r="L248" s="283"/>
      <c r="M248" s="284"/>
      <c r="N248" s="285"/>
      <c r="O248" s="285"/>
      <c r="P248" s="285"/>
      <c r="Q248" s="285"/>
      <c r="R248" s="285"/>
      <c r="S248" s="285"/>
      <c r="T248" s="286"/>
      <c r="U248" s="15"/>
      <c r="V248" s="15"/>
      <c r="W248" s="15"/>
      <c r="X248" s="15"/>
      <c r="Y248" s="15"/>
      <c r="Z248" s="15"/>
      <c r="AA248" s="15"/>
      <c r="AB248" s="15"/>
      <c r="AC248" s="15"/>
      <c r="AD248" s="15"/>
      <c r="AE248" s="15"/>
      <c r="AT248" s="287" t="s">
        <v>173</v>
      </c>
      <c r="AU248" s="287" t="s">
        <v>83</v>
      </c>
      <c r="AV248" s="15" t="s">
        <v>81</v>
      </c>
      <c r="AW248" s="15" t="s">
        <v>35</v>
      </c>
      <c r="AX248" s="15" t="s">
        <v>74</v>
      </c>
      <c r="AY248" s="287" t="s">
        <v>148</v>
      </c>
    </row>
    <row r="249" s="13" customFormat="1">
      <c r="A249" s="13"/>
      <c r="B249" s="246"/>
      <c r="C249" s="247"/>
      <c r="D249" s="241" t="s">
        <v>173</v>
      </c>
      <c r="E249" s="248" t="s">
        <v>19</v>
      </c>
      <c r="F249" s="249" t="s">
        <v>412</v>
      </c>
      <c r="G249" s="247"/>
      <c r="H249" s="250">
        <v>15.616</v>
      </c>
      <c r="I249" s="251"/>
      <c r="J249" s="247"/>
      <c r="K249" s="247"/>
      <c r="L249" s="252"/>
      <c r="M249" s="253"/>
      <c r="N249" s="254"/>
      <c r="O249" s="254"/>
      <c r="P249" s="254"/>
      <c r="Q249" s="254"/>
      <c r="R249" s="254"/>
      <c r="S249" s="254"/>
      <c r="T249" s="255"/>
      <c r="U249" s="13"/>
      <c r="V249" s="13"/>
      <c r="W249" s="13"/>
      <c r="X249" s="13"/>
      <c r="Y249" s="13"/>
      <c r="Z249" s="13"/>
      <c r="AA249" s="13"/>
      <c r="AB249" s="13"/>
      <c r="AC249" s="13"/>
      <c r="AD249" s="13"/>
      <c r="AE249" s="13"/>
      <c r="AT249" s="256" t="s">
        <v>173</v>
      </c>
      <c r="AU249" s="256" t="s">
        <v>83</v>
      </c>
      <c r="AV249" s="13" t="s">
        <v>83</v>
      </c>
      <c r="AW249" s="13" t="s">
        <v>35</v>
      </c>
      <c r="AX249" s="13" t="s">
        <v>81</v>
      </c>
      <c r="AY249" s="256" t="s">
        <v>148</v>
      </c>
    </row>
    <row r="250" s="2" customFormat="1" ht="21.75" customHeight="1">
      <c r="A250" s="38"/>
      <c r="B250" s="39"/>
      <c r="C250" s="228" t="s">
        <v>426</v>
      </c>
      <c r="D250" s="228" t="s">
        <v>151</v>
      </c>
      <c r="E250" s="229" t="s">
        <v>427</v>
      </c>
      <c r="F250" s="230" t="s">
        <v>428</v>
      </c>
      <c r="G250" s="231" t="s">
        <v>203</v>
      </c>
      <c r="H250" s="232">
        <v>50.569000000000003</v>
      </c>
      <c r="I250" s="233"/>
      <c r="J250" s="234">
        <f>ROUND(I250*H250,2)</f>
        <v>0</v>
      </c>
      <c r="K250" s="230" t="s">
        <v>155</v>
      </c>
      <c r="L250" s="44"/>
      <c r="M250" s="235" t="s">
        <v>19</v>
      </c>
      <c r="N250" s="236" t="s">
        <v>45</v>
      </c>
      <c r="O250" s="84"/>
      <c r="P250" s="237">
        <f>O250*H250</f>
        <v>0</v>
      </c>
      <c r="Q250" s="237">
        <v>0</v>
      </c>
      <c r="R250" s="237">
        <f>Q250*H250</f>
        <v>0</v>
      </c>
      <c r="S250" s="237">
        <v>0</v>
      </c>
      <c r="T250" s="238">
        <f>S250*H250</f>
        <v>0</v>
      </c>
      <c r="U250" s="38"/>
      <c r="V250" s="38"/>
      <c r="W250" s="38"/>
      <c r="X250" s="38"/>
      <c r="Y250" s="38"/>
      <c r="Z250" s="38"/>
      <c r="AA250" s="38"/>
      <c r="AB250" s="38"/>
      <c r="AC250" s="38"/>
      <c r="AD250" s="38"/>
      <c r="AE250" s="38"/>
      <c r="AR250" s="239" t="s">
        <v>114</v>
      </c>
      <c r="AT250" s="239" t="s">
        <v>151</v>
      </c>
      <c r="AU250" s="239" t="s">
        <v>83</v>
      </c>
      <c r="AY250" s="17" t="s">
        <v>148</v>
      </c>
      <c r="BE250" s="240">
        <f>IF(N250="základní",J250,0)</f>
        <v>0</v>
      </c>
      <c r="BF250" s="240">
        <f>IF(N250="snížená",J250,0)</f>
        <v>0</v>
      </c>
      <c r="BG250" s="240">
        <f>IF(N250="zákl. přenesená",J250,0)</f>
        <v>0</v>
      </c>
      <c r="BH250" s="240">
        <f>IF(N250="sníž. přenesená",J250,0)</f>
        <v>0</v>
      </c>
      <c r="BI250" s="240">
        <f>IF(N250="nulová",J250,0)</f>
        <v>0</v>
      </c>
      <c r="BJ250" s="17" t="s">
        <v>81</v>
      </c>
      <c r="BK250" s="240">
        <f>ROUND(I250*H250,2)</f>
        <v>0</v>
      </c>
      <c r="BL250" s="17" t="s">
        <v>114</v>
      </c>
      <c r="BM250" s="239" t="s">
        <v>429</v>
      </c>
    </row>
    <row r="251" s="2" customFormat="1">
      <c r="A251" s="38"/>
      <c r="B251" s="39"/>
      <c r="C251" s="40"/>
      <c r="D251" s="241" t="s">
        <v>157</v>
      </c>
      <c r="E251" s="40"/>
      <c r="F251" s="242" t="s">
        <v>430</v>
      </c>
      <c r="G251" s="40"/>
      <c r="H251" s="40"/>
      <c r="I251" s="148"/>
      <c r="J251" s="40"/>
      <c r="K251" s="40"/>
      <c r="L251" s="44"/>
      <c r="M251" s="243"/>
      <c r="N251" s="244"/>
      <c r="O251" s="84"/>
      <c r="P251" s="84"/>
      <c r="Q251" s="84"/>
      <c r="R251" s="84"/>
      <c r="S251" s="84"/>
      <c r="T251" s="85"/>
      <c r="U251" s="38"/>
      <c r="V251" s="38"/>
      <c r="W251" s="38"/>
      <c r="X251" s="38"/>
      <c r="Y251" s="38"/>
      <c r="Z251" s="38"/>
      <c r="AA251" s="38"/>
      <c r="AB251" s="38"/>
      <c r="AC251" s="38"/>
      <c r="AD251" s="38"/>
      <c r="AE251" s="38"/>
      <c r="AT251" s="17" t="s">
        <v>157</v>
      </c>
      <c r="AU251" s="17" t="s">
        <v>83</v>
      </c>
    </row>
    <row r="252" s="2" customFormat="1">
      <c r="A252" s="38"/>
      <c r="B252" s="39"/>
      <c r="C252" s="40"/>
      <c r="D252" s="241" t="s">
        <v>159</v>
      </c>
      <c r="E252" s="40"/>
      <c r="F252" s="245" t="s">
        <v>338</v>
      </c>
      <c r="G252" s="40"/>
      <c r="H252" s="40"/>
      <c r="I252" s="148"/>
      <c r="J252" s="40"/>
      <c r="K252" s="40"/>
      <c r="L252" s="44"/>
      <c r="M252" s="243"/>
      <c r="N252" s="244"/>
      <c r="O252" s="84"/>
      <c r="P252" s="84"/>
      <c r="Q252" s="84"/>
      <c r="R252" s="84"/>
      <c r="S252" s="84"/>
      <c r="T252" s="85"/>
      <c r="U252" s="38"/>
      <c r="V252" s="38"/>
      <c r="W252" s="38"/>
      <c r="X252" s="38"/>
      <c r="Y252" s="38"/>
      <c r="Z252" s="38"/>
      <c r="AA252" s="38"/>
      <c r="AB252" s="38"/>
      <c r="AC252" s="38"/>
      <c r="AD252" s="38"/>
      <c r="AE252" s="38"/>
      <c r="AT252" s="17" t="s">
        <v>159</v>
      </c>
      <c r="AU252" s="17" t="s">
        <v>83</v>
      </c>
    </row>
    <row r="253" s="15" customFormat="1">
      <c r="A253" s="15"/>
      <c r="B253" s="278"/>
      <c r="C253" s="279"/>
      <c r="D253" s="241" t="s">
        <v>173</v>
      </c>
      <c r="E253" s="280" t="s">
        <v>19</v>
      </c>
      <c r="F253" s="281" t="s">
        <v>431</v>
      </c>
      <c r="G253" s="279"/>
      <c r="H253" s="280" t="s">
        <v>19</v>
      </c>
      <c r="I253" s="282"/>
      <c r="J253" s="279"/>
      <c r="K253" s="279"/>
      <c r="L253" s="283"/>
      <c r="M253" s="284"/>
      <c r="N253" s="285"/>
      <c r="O253" s="285"/>
      <c r="P253" s="285"/>
      <c r="Q253" s="285"/>
      <c r="R253" s="285"/>
      <c r="S253" s="285"/>
      <c r="T253" s="286"/>
      <c r="U253" s="15"/>
      <c r="V253" s="15"/>
      <c r="W253" s="15"/>
      <c r="X253" s="15"/>
      <c r="Y253" s="15"/>
      <c r="Z253" s="15"/>
      <c r="AA253" s="15"/>
      <c r="AB253" s="15"/>
      <c r="AC253" s="15"/>
      <c r="AD253" s="15"/>
      <c r="AE253" s="15"/>
      <c r="AT253" s="287" t="s">
        <v>173</v>
      </c>
      <c r="AU253" s="287" t="s">
        <v>83</v>
      </c>
      <c r="AV253" s="15" t="s">
        <v>81</v>
      </c>
      <c r="AW253" s="15" t="s">
        <v>35</v>
      </c>
      <c r="AX253" s="15" t="s">
        <v>74</v>
      </c>
      <c r="AY253" s="287" t="s">
        <v>148</v>
      </c>
    </row>
    <row r="254" s="13" customFormat="1">
      <c r="A254" s="13"/>
      <c r="B254" s="246"/>
      <c r="C254" s="247"/>
      <c r="D254" s="241" t="s">
        <v>173</v>
      </c>
      <c r="E254" s="248" t="s">
        <v>19</v>
      </c>
      <c r="F254" s="249" t="s">
        <v>432</v>
      </c>
      <c r="G254" s="247"/>
      <c r="H254" s="250">
        <v>50</v>
      </c>
      <c r="I254" s="251"/>
      <c r="J254" s="247"/>
      <c r="K254" s="247"/>
      <c r="L254" s="252"/>
      <c r="M254" s="253"/>
      <c r="N254" s="254"/>
      <c r="O254" s="254"/>
      <c r="P254" s="254"/>
      <c r="Q254" s="254"/>
      <c r="R254" s="254"/>
      <c r="S254" s="254"/>
      <c r="T254" s="255"/>
      <c r="U254" s="13"/>
      <c r="V254" s="13"/>
      <c r="W254" s="13"/>
      <c r="X254" s="13"/>
      <c r="Y254" s="13"/>
      <c r="Z254" s="13"/>
      <c r="AA254" s="13"/>
      <c r="AB254" s="13"/>
      <c r="AC254" s="13"/>
      <c r="AD254" s="13"/>
      <c r="AE254" s="13"/>
      <c r="AT254" s="256" t="s">
        <v>173</v>
      </c>
      <c r="AU254" s="256" t="s">
        <v>83</v>
      </c>
      <c r="AV254" s="13" t="s">
        <v>83</v>
      </c>
      <c r="AW254" s="13" t="s">
        <v>35</v>
      </c>
      <c r="AX254" s="13" t="s">
        <v>74</v>
      </c>
      <c r="AY254" s="256" t="s">
        <v>148</v>
      </c>
    </row>
    <row r="255" s="15" customFormat="1">
      <c r="A255" s="15"/>
      <c r="B255" s="278"/>
      <c r="C255" s="279"/>
      <c r="D255" s="241" t="s">
        <v>173</v>
      </c>
      <c r="E255" s="280" t="s">
        <v>19</v>
      </c>
      <c r="F255" s="281" t="s">
        <v>433</v>
      </c>
      <c r="G255" s="279"/>
      <c r="H255" s="280" t="s">
        <v>19</v>
      </c>
      <c r="I255" s="282"/>
      <c r="J255" s="279"/>
      <c r="K255" s="279"/>
      <c r="L255" s="283"/>
      <c r="M255" s="284"/>
      <c r="N255" s="285"/>
      <c r="O255" s="285"/>
      <c r="P255" s="285"/>
      <c r="Q255" s="285"/>
      <c r="R255" s="285"/>
      <c r="S255" s="285"/>
      <c r="T255" s="286"/>
      <c r="U255" s="15"/>
      <c r="V255" s="15"/>
      <c r="W255" s="15"/>
      <c r="X255" s="15"/>
      <c r="Y255" s="15"/>
      <c r="Z255" s="15"/>
      <c r="AA255" s="15"/>
      <c r="AB255" s="15"/>
      <c r="AC255" s="15"/>
      <c r="AD255" s="15"/>
      <c r="AE255" s="15"/>
      <c r="AT255" s="287" t="s">
        <v>173</v>
      </c>
      <c r="AU255" s="287" t="s">
        <v>83</v>
      </c>
      <c r="AV255" s="15" t="s">
        <v>81</v>
      </c>
      <c r="AW255" s="15" t="s">
        <v>35</v>
      </c>
      <c r="AX255" s="15" t="s">
        <v>74</v>
      </c>
      <c r="AY255" s="287" t="s">
        <v>148</v>
      </c>
    </row>
    <row r="256" s="13" customFormat="1">
      <c r="A256" s="13"/>
      <c r="B256" s="246"/>
      <c r="C256" s="247"/>
      <c r="D256" s="241" t="s">
        <v>173</v>
      </c>
      <c r="E256" s="248" t="s">
        <v>19</v>
      </c>
      <c r="F256" s="249" t="s">
        <v>434</v>
      </c>
      <c r="G256" s="247"/>
      <c r="H256" s="250">
        <v>0.56899999999999995</v>
      </c>
      <c r="I256" s="251"/>
      <c r="J256" s="247"/>
      <c r="K256" s="247"/>
      <c r="L256" s="252"/>
      <c r="M256" s="253"/>
      <c r="N256" s="254"/>
      <c r="O256" s="254"/>
      <c r="P256" s="254"/>
      <c r="Q256" s="254"/>
      <c r="R256" s="254"/>
      <c r="S256" s="254"/>
      <c r="T256" s="255"/>
      <c r="U256" s="13"/>
      <c r="V256" s="13"/>
      <c r="W256" s="13"/>
      <c r="X256" s="13"/>
      <c r="Y256" s="13"/>
      <c r="Z256" s="13"/>
      <c r="AA256" s="13"/>
      <c r="AB256" s="13"/>
      <c r="AC256" s="13"/>
      <c r="AD256" s="13"/>
      <c r="AE256" s="13"/>
      <c r="AT256" s="256" t="s">
        <v>173</v>
      </c>
      <c r="AU256" s="256" t="s">
        <v>83</v>
      </c>
      <c r="AV256" s="13" t="s">
        <v>83</v>
      </c>
      <c r="AW256" s="13" t="s">
        <v>35</v>
      </c>
      <c r="AX256" s="13" t="s">
        <v>74</v>
      </c>
      <c r="AY256" s="256" t="s">
        <v>148</v>
      </c>
    </row>
    <row r="257" s="14" customFormat="1">
      <c r="A257" s="14"/>
      <c r="B257" s="257"/>
      <c r="C257" s="258"/>
      <c r="D257" s="241" t="s">
        <v>173</v>
      </c>
      <c r="E257" s="259" t="s">
        <v>19</v>
      </c>
      <c r="F257" s="260" t="s">
        <v>184</v>
      </c>
      <c r="G257" s="258"/>
      <c r="H257" s="261">
        <v>50.569000000000003</v>
      </c>
      <c r="I257" s="262"/>
      <c r="J257" s="258"/>
      <c r="K257" s="258"/>
      <c r="L257" s="263"/>
      <c r="M257" s="264"/>
      <c r="N257" s="265"/>
      <c r="O257" s="265"/>
      <c r="P257" s="265"/>
      <c r="Q257" s="265"/>
      <c r="R257" s="265"/>
      <c r="S257" s="265"/>
      <c r="T257" s="266"/>
      <c r="U257" s="14"/>
      <c r="V257" s="14"/>
      <c r="W257" s="14"/>
      <c r="X257" s="14"/>
      <c r="Y257" s="14"/>
      <c r="Z257" s="14"/>
      <c r="AA257" s="14"/>
      <c r="AB257" s="14"/>
      <c r="AC257" s="14"/>
      <c r="AD257" s="14"/>
      <c r="AE257" s="14"/>
      <c r="AT257" s="267" t="s">
        <v>173</v>
      </c>
      <c r="AU257" s="267" t="s">
        <v>83</v>
      </c>
      <c r="AV257" s="14" t="s">
        <v>114</v>
      </c>
      <c r="AW257" s="14" t="s">
        <v>35</v>
      </c>
      <c r="AX257" s="14" t="s">
        <v>81</v>
      </c>
      <c r="AY257" s="267" t="s">
        <v>148</v>
      </c>
    </row>
    <row r="258" s="2" customFormat="1" ht="21.75" customHeight="1">
      <c r="A258" s="38"/>
      <c r="B258" s="39"/>
      <c r="C258" s="228" t="s">
        <v>432</v>
      </c>
      <c r="D258" s="228" t="s">
        <v>151</v>
      </c>
      <c r="E258" s="229" t="s">
        <v>435</v>
      </c>
      <c r="F258" s="230" t="s">
        <v>436</v>
      </c>
      <c r="G258" s="231" t="s">
        <v>203</v>
      </c>
      <c r="H258" s="232">
        <v>50</v>
      </c>
      <c r="I258" s="233"/>
      <c r="J258" s="234">
        <f>ROUND(I258*H258,2)</f>
        <v>0</v>
      </c>
      <c r="K258" s="230" t="s">
        <v>155</v>
      </c>
      <c r="L258" s="44"/>
      <c r="M258" s="235" t="s">
        <v>19</v>
      </c>
      <c r="N258" s="236" t="s">
        <v>45</v>
      </c>
      <c r="O258" s="84"/>
      <c r="P258" s="237">
        <f>O258*H258</f>
        <v>0</v>
      </c>
      <c r="Q258" s="237">
        <v>0</v>
      </c>
      <c r="R258" s="237">
        <f>Q258*H258</f>
        <v>0</v>
      </c>
      <c r="S258" s="237">
        <v>0</v>
      </c>
      <c r="T258" s="238">
        <f>S258*H258</f>
        <v>0</v>
      </c>
      <c r="U258" s="38"/>
      <c r="V258" s="38"/>
      <c r="W258" s="38"/>
      <c r="X258" s="38"/>
      <c r="Y258" s="38"/>
      <c r="Z258" s="38"/>
      <c r="AA258" s="38"/>
      <c r="AB258" s="38"/>
      <c r="AC258" s="38"/>
      <c r="AD258" s="38"/>
      <c r="AE258" s="38"/>
      <c r="AR258" s="239" t="s">
        <v>114</v>
      </c>
      <c r="AT258" s="239" t="s">
        <v>151</v>
      </c>
      <c r="AU258" s="239" t="s">
        <v>83</v>
      </c>
      <c r="AY258" s="17" t="s">
        <v>148</v>
      </c>
      <c r="BE258" s="240">
        <f>IF(N258="základní",J258,0)</f>
        <v>0</v>
      </c>
      <c r="BF258" s="240">
        <f>IF(N258="snížená",J258,0)</f>
        <v>0</v>
      </c>
      <c r="BG258" s="240">
        <f>IF(N258="zákl. přenesená",J258,0)</f>
        <v>0</v>
      </c>
      <c r="BH258" s="240">
        <f>IF(N258="sníž. přenesená",J258,0)</f>
        <v>0</v>
      </c>
      <c r="BI258" s="240">
        <f>IF(N258="nulová",J258,0)</f>
        <v>0</v>
      </c>
      <c r="BJ258" s="17" t="s">
        <v>81</v>
      </c>
      <c r="BK258" s="240">
        <f>ROUND(I258*H258,2)</f>
        <v>0</v>
      </c>
      <c r="BL258" s="17" t="s">
        <v>114</v>
      </c>
      <c r="BM258" s="239" t="s">
        <v>437</v>
      </c>
    </row>
    <row r="259" s="2" customFormat="1">
      <c r="A259" s="38"/>
      <c r="B259" s="39"/>
      <c r="C259" s="40"/>
      <c r="D259" s="241" t="s">
        <v>157</v>
      </c>
      <c r="E259" s="40"/>
      <c r="F259" s="242" t="s">
        <v>438</v>
      </c>
      <c r="G259" s="40"/>
      <c r="H259" s="40"/>
      <c r="I259" s="148"/>
      <c r="J259" s="40"/>
      <c r="K259" s="40"/>
      <c r="L259" s="44"/>
      <c r="M259" s="243"/>
      <c r="N259" s="244"/>
      <c r="O259" s="84"/>
      <c r="P259" s="84"/>
      <c r="Q259" s="84"/>
      <c r="R259" s="84"/>
      <c r="S259" s="84"/>
      <c r="T259" s="85"/>
      <c r="U259" s="38"/>
      <c r="V259" s="38"/>
      <c r="W259" s="38"/>
      <c r="X259" s="38"/>
      <c r="Y259" s="38"/>
      <c r="Z259" s="38"/>
      <c r="AA259" s="38"/>
      <c r="AB259" s="38"/>
      <c r="AC259" s="38"/>
      <c r="AD259" s="38"/>
      <c r="AE259" s="38"/>
      <c r="AT259" s="17" t="s">
        <v>157</v>
      </c>
      <c r="AU259" s="17" t="s">
        <v>83</v>
      </c>
    </row>
    <row r="260" s="2" customFormat="1">
      <c r="A260" s="38"/>
      <c r="B260" s="39"/>
      <c r="C260" s="40"/>
      <c r="D260" s="241" t="s">
        <v>159</v>
      </c>
      <c r="E260" s="40"/>
      <c r="F260" s="245" t="s">
        <v>439</v>
      </c>
      <c r="G260" s="40"/>
      <c r="H260" s="40"/>
      <c r="I260" s="148"/>
      <c r="J260" s="40"/>
      <c r="K260" s="40"/>
      <c r="L260" s="44"/>
      <c r="M260" s="243"/>
      <c r="N260" s="244"/>
      <c r="O260" s="84"/>
      <c r="P260" s="84"/>
      <c r="Q260" s="84"/>
      <c r="R260" s="84"/>
      <c r="S260" s="84"/>
      <c r="T260" s="85"/>
      <c r="U260" s="38"/>
      <c r="V260" s="38"/>
      <c r="W260" s="38"/>
      <c r="X260" s="38"/>
      <c r="Y260" s="38"/>
      <c r="Z260" s="38"/>
      <c r="AA260" s="38"/>
      <c r="AB260" s="38"/>
      <c r="AC260" s="38"/>
      <c r="AD260" s="38"/>
      <c r="AE260" s="38"/>
      <c r="AT260" s="17" t="s">
        <v>159</v>
      </c>
      <c r="AU260" s="17" t="s">
        <v>83</v>
      </c>
    </row>
    <row r="261" s="2" customFormat="1" ht="21.75" customHeight="1">
      <c r="A261" s="38"/>
      <c r="B261" s="39"/>
      <c r="C261" s="228" t="s">
        <v>440</v>
      </c>
      <c r="D261" s="228" t="s">
        <v>151</v>
      </c>
      <c r="E261" s="229" t="s">
        <v>441</v>
      </c>
      <c r="F261" s="230" t="s">
        <v>442</v>
      </c>
      <c r="G261" s="231" t="s">
        <v>203</v>
      </c>
      <c r="H261" s="232">
        <v>0.56899999999999995</v>
      </c>
      <c r="I261" s="233"/>
      <c r="J261" s="234">
        <f>ROUND(I261*H261,2)</f>
        <v>0</v>
      </c>
      <c r="K261" s="230" t="s">
        <v>155</v>
      </c>
      <c r="L261" s="44"/>
      <c r="M261" s="235" t="s">
        <v>19</v>
      </c>
      <c r="N261" s="236" t="s">
        <v>45</v>
      </c>
      <c r="O261" s="84"/>
      <c r="P261" s="237">
        <f>O261*H261</f>
        <v>0</v>
      </c>
      <c r="Q261" s="237">
        <v>0</v>
      </c>
      <c r="R261" s="237">
        <f>Q261*H261</f>
        <v>0</v>
      </c>
      <c r="S261" s="237">
        <v>0</v>
      </c>
      <c r="T261" s="238">
        <f>S261*H261</f>
        <v>0</v>
      </c>
      <c r="U261" s="38"/>
      <c r="V261" s="38"/>
      <c r="W261" s="38"/>
      <c r="X261" s="38"/>
      <c r="Y261" s="38"/>
      <c r="Z261" s="38"/>
      <c r="AA261" s="38"/>
      <c r="AB261" s="38"/>
      <c r="AC261" s="38"/>
      <c r="AD261" s="38"/>
      <c r="AE261" s="38"/>
      <c r="AR261" s="239" t="s">
        <v>114</v>
      </c>
      <c r="AT261" s="239" t="s">
        <v>151</v>
      </c>
      <c r="AU261" s="239" t="s">
        <v>83</v>
      </c>
      <c r="AY261" s="17" t="s">
        <v>148</v>
      </c>
      <c r="BE261" s="240">
        <f>IF(N261="základní",J261,0)</f>
        <v>0</v>
      </c>
      <c r="BF261" s="240">
        <f>IF(N261="snížená",J261,0)</f>
        <v>0</v>
      </c>
      <c r="BG261" s="240">
        <f>IF(N261="zákl. přenesená",J261,0)</f>
        <v>0</v>
      </c>
      <c r="BH261" s="240">
        <f>IF(N261="sníž. přenesená",J261,0)</f>
        <v>0</v>
      </c>
      <c r="BI261" s="240">
        <f>IF(N261="nulová",J261,0)</f>
        <v>0</v>
      </c>
      <c r="BJ261" s="17" t="s">
        <v>81</v>
      </c>
      <c r="BK261" s="240">
        <f>ROUND(I261*H261,2)</f>
        <v>0</v>
      </c>
      <c r="BL261" s="17" t="s">
        <v>114</v>
      </c>
      <c r="BM261" s="239" t="s">
        <v>443</v>
      </c>
    </row>
    <row r="262" s="2" customFormat="1">
      <c r="A262" s="38"/>
      <c r="B262" s="39"/>
      <c r="C262" s="40"/>
      <c r="D262" s="241" t="s">
        <v>157</v>
      </c>
      <c r="E262" s="40"/>
      <c r="F262" s="242" t="s">
        <v>444</v>
      </c>
      <c r="G262" s="40"/>
      <c r="H262" s="40"/>
      <c r="I262" s="148"/>
      <c r="J262" s="40"/>
      <c r="K262" s="40"/>
      <c r="L262" s="44"/>
      <c r="M262" s="243"/>
      <c r="N262" s="244"/>
      <c r="O262" s="84"/>
      <c r="P262" s="84"/>
      <c r="Q262" s="84"/>
      <c r="R262" s="84"/>
      <c r="S262" s="84"/>
      <c r="T262" s="85"/>
      <c r="U262" s="38"/>
      <c r="V262" s="38"/>
      <c r="W262" s="38"/>
      <c r="X262" s="38"/>
      <c r="Y262" s="38"/>
      <c r="Z262" s="38"/>
      <c r="AA262" s="38"/>
      <c r="AB262" s="38"/>
      <c r="AC262" s="38"/>
      <c r="AD262" s="38"/>
      <c r="AE262" s="38"/>
      <c r="AT262" s="17" t="s">
        <v>157</v>
      </c>
      <c r="AU262" s="17" t="s">
        <v>83</v>
      </c>
    </row>
    <row r="263" s="2" customFormat="1">
      <c r="A263" s="38"/>
      <c r="B263" s="39"/>
      <c r="C263" s="40"/>
      <c r="D263" s="241" t="s">
        <v>159</v>
      </c>
      <c r="E263" s="40"/>
      <c r="F263" s="245" t="s">
        <v>439</v>
      </c>
      <c r="G263" s="40"/>
      <c r="H263" s="40"/>
      <c r="I263" s="148"/>
      <c r="J263" s="40"/>
      <c r="K263" s="40"/>
      <c r="L263" s="44"/>
      <c r="M263" s="243"/>
      <c r="N263" s="244"/>
      <c r="O263" s="84"/>
      <c r="P263" s="84"/>
      <c r="Q263" s="84"/>
      <c r="R263" s="84"/>
      <c r="S263" s="84"/>
      <c r="T263" s="85"/>
      <c r="U263" s="38"/>
      <c r="V263" s="38"/>
      <c r="W263" s="38"/>
      <c r="X263" s="38"/>
      <c r="Y263" s="38"/>
      <c r="Z263" s="38"/>
      <c r="AA263" s="38"/>
      <c r="AB263" s="38"/>
      <c r="AC263" s="38"/>
      <c r="AD263" s="38"/>
      <c r="AE263" s="38"/>
      <c r="AT263" s="17" t="s">
        <v>159</v>
      </c>
      <c r="AU263" s="17" t="s">
        <v>83</v>
      </c>
    </row>
    <row r="264" s="15" customFormat="1">
      <c r="A264" s="15"/>
      <c r="B264" s="278"/>
      <c r="C264" s="279"/>
      <c r="D264" s="241" t="s">
        <v>173</v>
      </c>
      <c r="E264" s="280" t="s">
        <v>19</v>
      </c>
      <c r="F264" s="281" t="s">
        <v>433</v>
      </c>
      <c r="G264" s="279"/>
      <c r="H264" s="280" t="s">
        <v>19</v>
      </c>
      <c r="I264" s="282"/>
      <c r="J264" s="279"/>
      <c r="K264" s="279"/>
      <c r="L264" s="283"/>
      <c r="M264" s="284"/>
      <c r="N264" s="285"/>
      <c r="O264" s="285"/>
      <c r="P264" s="285"/>
      <c r="Q264" s="285"/>
      <c r="R264" s="285"/>
      <c r="S264" s="285"/>
      <c r="T264" s="286"/>
      <c r="U264" s="15"/>
      <c r="V264" s="15"/>
      <c r="W264" s="15"/>
      <c r="X264" s="15"/>
      <c r="Y264" s="15"/>
      <c r="Z264" s="15"/>
      <c r="AA264" s="15"/>
      <c r="AB264" s="15"/>
      <c r="AC264" s="15"/>
      <c r="AD264" s="15"/>
      <c r="AE264" s="15"/>
      <c r="AT264" s="287" t="s">
        <v>173</v>
      </c>
      <c r="AU264" s="287" t="s">
        <v>83</v>
      </c>
      <c r="AV264" s="15" t="s">
        <v>81</v>
      </c>
      <c r="AW264" s="15" t="s">
        <v>35</v>
      </c>
      <c r="AX264" s="15" t="s">
        <v>74</v>
      </c>
      <c r="AY264" s="287" t="s">
        <v>148</v>
      </c>
    </row>
    <row r="265" s="13" customFormat="1">
      <c r="A265" s="13"/>
      <c r="B265" s="246"/>
      <c r="C265" s="247"/>
      <c r="D265" s="241" t="s">
        <v>173</v>
      </c>
      <c r="E265" s="248" t="s">
        <v>19</v>
      </c>
      <c r="F265" s="249" t="s">
        <v>434</v>
      </c>
      <c r="G265" s="247"/>
      <c r="H265" s="250">
        <v>0.56899999999999995</v>
      </c>
      <c r="I265" s="251"/>
      <c r="J265" s="247"/>
      <c r="K265" s="247"/>
      <c r="L265" s="252"/>
      <c r="M265" s="253"/>
      <c r="N265" s="254"/>
      <c r="O265" s="254"/>
      <c r="P265" s="254"/>
      <c r="Q265" s="254"/>
      <c r="R265" s="254"/>
      <c r="S265" s="254"/>
      <c r="T265" s="255"/>
      <c r="U265" s="13"/>
      <c r="V265" s="13"/>
      <c r="W265" s="13"/>
      <c r="X265" s="13"/>
      <c r="Y265" s="13"/>
      <c r="Z265" s="13"/>
      <c r="AA265" s="13"/>
      <c r="AB265" s="13"/>
      <c r="AC265" s="13"/>
      <c r="AD265" s="13"/>
      <c r="AE265" s="13"/>
      <c r="AT265" s="256" t="s">
        <v>173</v>
      </c>
      <c r="AU265" s="256" t="s">
        <v>83</v>
      </c>
      <c r="AV265" s="13" t="s">
        <v>83</v>
      </c>
      <c r="AW265" s="13" t="s">
        <v>35</v>
      </c>
      <c r="AX265" s="13" t="s">
        <v>81</v>
      </c>
      <c r="AY265" s="256" t="s">
        <v>148</v>
      </c>
    </row>
    <row r="266" s="2" customFormat="1" ht="21.75" customHeight="1">
      <c r="A266" s="38"/>
      <c r="B266" s="39"/>
      <c r="C266" s="228" t="s">
        <v>445</v>
      </c>
      <c r="D266" s="228" t="s">
        <v>151</v>
      </c>
      <c r="E266" s="229" t="s">
        <v>446</v>
      </c>
      <c r="F266" s="230" t="s">
        <v>447</v>
      </c>
      <c r="G266" s="231" t="s">
        <v>154</v>
      </c>
      <c r="H266" s="232">
        <v>3</v>
      </c>
      <c r="I266" s="233"/>
      <c r="J266" s="234">
        <f>ROUND(I266*H266,2)</f>
        <v>0</v>
      </c>
      <c r="K266" s="230" t="s">
        <v>155</v>
      </c>
      <c r="L266" s="44"/>
      <c r="M266" s="235" t="s">
        <v>19</v>
      </c>
      <c r="N266" s="236" t="s">
        <v>45</v>
      </c>
      <c r="O266" s="84"/>
      <c r="P266" s="237">
        <f>O266*H266</f>
        <v>0</v>
      </c>
      <c r="Q266" s="237">
        <v>0</v>
      </c>
      <c r="R266" s="237">
        <f>Q266*H266</f>
        <v>0</v>
      </c>
      <c r="S266" s="237">
        <v>0</v>
      </c>
      <c r="T266" s="238">
        <f>S266*H266</f>
        <v>0</v>
      </c>
      <c r="U266" s="38"/>
      <c r="V266" s="38"/>
      <c r="W266" s="38"/>
      <c r="X266" s="38"/>
      <c r="Y266" s="38"/>
      <c r="Z266" s="38"/>
      <c r="AA266" s="38"/>
      <c r="AB266" s="38"/>
      <c r="AC266" s="38"/>
      <c r="AD266" s="38"/>
      <c r="AE266" s="38"/>
      <c r="AR266" s="239" t="s">
        <v>114</v>
      </c>
      <c r="AT266" s="239" t="s">
        <v>151</v>
      </c>
      <c r="AU266" s="239" t="s">
        <v>83</v>
      </c>
      <c r="AY266" s="17" t="s">
        <v>148</v>
      </c>
      <c r="BE266" s="240">
        <f>IF(N266="základní",J266,0)</f>
        <v>0</v>
      </c>
      <c r="BF266" s="240">
        <f>IF(N266="snížená",J266,0)</f>
        <v>0</v>
      </c>
      <c r="BG266" s="240">
        <f>IF(N266="zákl. přenesená",J266,0)</f>
        <v>0</v>
      </c>
      <c r="BH266" s="240">
        <f>IF(N266="sníž. přenesená",J266,0)</f>
        <v>0</v>
      </c>
      <c r="BI266" s="240">
        <f>IF(N266="nulová",J266,0)</f>
        <v>0</v>
      </c>
      <c r="BJ266" s="17" t="s">
        <v>81</v>
      </c>
      <c r="BK266" s="240">
        <f>ROUND(I266*H266,2)</f>
        <v>0</v>
      </c>
      <c r="BL266" s="17" t="s">
        <v>114</v>
      </c>
      <c r="BM266" s="239" t="s">
        <v>448</v>
      </c>
    </row>
    <row r="267" s="2" customFormat="1">
      <c r="A267" s="38"/>
      <c r="B267" s="39"/>
      <c r="C267" s="40"/>
      <c r="D267" s="241" t="s">
        <v>157</v>
      </c>
      <c r="E267" s="40"/>
      <c r="F267" s="242" t="s">
        <v>449</v>
      </c>
      <c r="G267" s="40"/>
      <c r="H267" s="40"/>
      <c r="I267" s="148"/>
      <c r="J267" s="40"/>
      <c r="K267" s="40"/>
      <c r="L267" s="44"/>
      <c r="M267" s="243"/>
      <c r="N267" s="244"/>
      <c r="O267" s="84"/>
      <c r="P267" s="84"/>
      <c r="Q267" s="84"/>
      <c r="R267" s="84"/>
      <c r="S267" s="84"/>
      <c r="T267" s="85"/>
      <c r="U267" s="38"/>
      <c r="V267" s="38"/>
      <c r="W267" s="38"/>
      <c r="X267" s="38"/>
      <c r="Y267" s="38"/>
      <c r="Z267" s="38"/>
      <c r="AA267" s="38"/>
      <c r="AB267" s="38"/>
      <c r="AC267" s="38"/>
      <c r="AD267" s="38"/>
      <c r="AE267" s="38"/>
      <c r="AT267" s="17" t="s">
        <v>157</v>
      </c>
      <c r="AU267" s="17" t="s">
        <v>83</v>
      </c>
    </row>
    <row r="268" s="2" customFormat="1">
      <c r="A268" s="38"/>
      <c r="B268" s="39"/>
      <c r="C268" s="40"/>
      <c r="D268" s="241" t="s">
        <v>159</v>
      </c>
      <c r="E268" s="40"/>
      <c r="F268" s="245" t="s">
        <v>450</v>
      </c>
      <c r="G268" s="40"/>
      <c r="H268" s="40"/>
      <c r="I268" s="148"/>
      <c r="J268" s="40"/>
      <c r="K268" s="40"/>
      <c r="L268" s="44"/>
      <c r="M268" s="288"/>
      <c r="N268" s="289"/>
      <c r="O268" s="290"/>
      <c r="P268" s="290"/>
      <c r="Q268" s="290"/>
      <c r="R268" s="290"/>
      <c r="S268" s="290"/>
      <c r="T268" s="291"/>
      <c r="U268" s="38"/>
      <c r="V268" s="38"/>
      <c r="W268" s="38"/>
      <c r="X268" s="38"/>
      <c r="Y268" s="38"/>
      <c r="Z268" s="38"/>
      <c r="AA268" s="38"/>
      <c r="AB268" s="38"/>
      <c r="AC268" s="38"/>
      <c r="AD268" s="38"/>
      <c r="AE268" s="38"/>
      <c r="AT268" s="17" t="s">
        <v>159</v>
      </c>
      <c r="AU268" s="17" t="s">
        <v>83</v>
      </c>
    </row>
    <row r="269" s="2" customFormat="1" ht="6.96" customHeight="1">
      <c r="A269" s="38"/>
      <c r="B269" s="59"/>
      <c r="C269" s="60"/>
      <c r="D269" s="60"/>
      <c r="E269" s="60"/>
      <c r="F269" s="60"/>
      <c r="G269" s="60"/>
      <c r="H269" s="60"/>
      <c r="I269" s="176"/>
      <c r="J269" s="60"/>
      <c r="K269" s="60"/>
      <c r="L269" s="44"/>
      <c r="M269" s="38"/>
      <c r="O269" s="38"/>
      <c r="P269" s="38"/>
      <c r="Q269" s="38"/>
      <c r="R269" s="38"/>
      <c r="S269" s="38"/>
      <c r="T269" s="38"/>
      <c r="U269" s="38"/>
      <c r="V269" s="38"/>
      <c r="W269" s="38"/>
      <c r="X269" s="38"/>
      <c r="Y269" s="38"/>
      <c r="Z269" s="38"/>
      <c r="AA269" s="38"/>
      <c r="AB269" s="38"/>
      <c r="AC269" s="38"/>
      <c r="AD269" s="38"/>
      <c r="AE269" s="38"/>
    </row>
  </sheetData>
  <sheetProtection sheet="1" autoFilter="0" formatColumns="0" formatRows="0" objects="1" scenarios="1" spinCount="100000" saltValue="mTs0IZG8voDHg+QGQzq7Kh6nCdh7p1JZcYi13t1KXBysdwp//7HfPxNKZ8a0K7CplMP1GTAI2UjqIYWoJ7U69Q==" hashValue="OQRDLtf7KHAN0VNhZVL6QjiAFBuI+1Jzc8+ybj/7fdX92fuf4i8k11hdBqgqUfQSdrCdIBibC/521w1Rq+P45A==" algorithmName="SHA-512" password="CC35"/>
  <autoFilter ref="C92:K268"/>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93</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120</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výhybek v žst Boletice nad Labem a žst Děčín východ</v>
      </c>
      <c r="F7" s="145"/>
      <c r="G7" s="145"/>
      <c r="H7" s="145"/>
      <c r="I7" s="139"/>
      <c r="L7" s="20"/>
    </row>
    <row r="8" hidden="1">
      <c r="B8" s="20"/>
      <c r="D8" s="145" t="s">
        <v>121</v>
      </c>
      <c r="L8" s="20"/>
    </row>
    <row r="9" hidden="1" s="1" customFormat="1" ht="16.5" customHeight="1">
      <c r="B9" s="20"/>
      <c r="E9" s="146" t="s">
        <v>122</v>
      </c>
      <c r="F9" s="1"/>
      <c r="G9" s="1"/>
      <c r="H9" s="1"/>
      <c r="I9" s="139"/>
      <c r="L9" s="20"/>
    </row>
    <row r="10" hidden="1" s="1" customFormat="1" ht="12" customHeight="1">
      <c r="B10" s="20"/>
      <c r="D10" s="145" t="s">
        <v>123</v>
      </c>
      <c r="I10" s="139"/>
      <c r="L10" s="20"/>
    </row>
    <row r="11" hidden="1" s="2" customFormat="1" ht="16.5" customHeight="1">
      <c r="A11" s="38"/>
      <c r="B11" s="44"/>
      <c r="C11" s="38"/>
      <c r="D11" s="38"/>
      <c r="E11" s="147" t="s">
        <v>124</v>
      </c>
      <c r="F11" s="38"/>
      <c r="G11" s="38"/>
      <c r="H11" s="38"/>
      <c r="I11" s="148"/>
      <c r="J11" s="38"/>
      <c r="K11" s="38"/>
      <c r="L11" s="149"/>
      <c r="S11" s="38"/>
      <c r="T11" s="38"/>
      <c r="U11" s="38"/>
      <c r="V11" s="38"/>
      <c r="W11" s="38"/>
      <c r="X11" s="38"/>
      <c r="Y11" s="38"/>
      <c r="Z11" s="38"/>
      <c r="AA11" s="38"/>
      <c r="AB11" s="38"/>
      <c r="AC11" s="38"/>
      <c r="AD11" s="38"/>
      <c r="AE11" s="38"/>
    </row>
    <row r="12" hidden="1" s="2" customFormat="1" ht="12" customHeight="1">
      <c r="A12" s="38"/>
      <c r="B12" s="44"/>
      <c r="C12" s="38"/>
      <c r="D12" s="145" t="s">
        <v>125</v>
      </c>
      <c r="E12" s="38"/>
      <c r="F12" s="38"/>
      <c r="G12" s="38"/>
      <c r="H12" s="38"/>
      <c r="I12" s="148"/>
      <c r="J12" s="38"/>
      <c r="K12" s="38"/>
      <c r="L12" s="149"/>
      <c r="S12" s="38"/>
      <c r="T12" s="38"/>
      <c r="U12" s="38"/>
      <c r="V12" s="38"/>
      <c r="W12" s="38"/>
      <c r="X12" s="38"/>
      <c r="Y12" s="38"/>
      <c r="Z12" s="38"/>
      <c r="AA12" s="38"/>
      <c r="AB12" s="38"/>
      <c r="AC12" s="38"/>
      <c r="AD12" s="38"/>
      <c r="AE12" s="38"/>
    </row>
    <row r="13" hidden="1" s="2" customFormat="1" ht="16.5" customHeight="1">
      <c r="A13" s="38"/>
      <c r="B13" s="44"/>
      <c r="C13" s="38"/>
      <c r="D13" s="38"/>
      <c r="E13" s="150" t="s">
        <v>451</v>
      </c>
      <c r="F13" s="38"/>
      <c r="G13" s="38"/>
      <c r="H13" s="38"/>
      <c r="I13" s="148"/>
      <c r="J13" s="38"/>
      <c r="K13" s="38"/>
      <c r="L13" s="149"/>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8"/>
      <c r="J14" s="38"/>
      <c r="K14" s="38"/>
      <c r="L14" s="149"/>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1" t="s">
        <v>20</v>
      </c>
      <c r="J15" s="133" t="s">
        <v>19</v>
      </c>
      <c r="K15" s="38"/>
      <c r="L15" s="149"/>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1" t="s">
        <v>23</v>
      </c>
      <c r="J16" s="152" t="str">
        <f>'Rekapitulace stavby'!AN8</f>
        <v>16. 1. 2020</v>
      </c>
      <c r="K16" s="38"/>
      <c r="L16" s="149"/>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8"/>
      <c r="J17" s="38"/>
      <c r="K17" s="38"/>
      <c r="L17" s="149"/>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1" t="s">
        <v>26</v>
      </c>
      <c r="J18" s="133" t="s">
        <v>27</v>
      </c>
      <c r="K18" s="38"/>
      <c r="L18" s="149"/>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1" t="s">
        <v>29</v>
      </c>
      <c r="J19" s="133" t="s">
        <v>30</v>
      </c>
      <c r="K19" s="38"/>
      <c r="L19" s="149"/>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8"/>
      <c r="J20" s="38"/>
      <c r="K20" s="38"/>
      <c r="L20" s="149"/>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1" t="s">
        <v>26</v>
      </c>
      <c r="J21" s="33" t="str">
        <f>'Rekapitulace stavby'!AN13</f>
        <v>Vyplň údaj</v>
      </c>
      <c r="K21" s="38"/>
      <c r="L21" s="149"/>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1" t="s">
        <v>29</v>
      </c>
      <c r="J22" s="33" t="str">
        <f>'Rekapitulace stavby'!AN14</f>
        <v>Vyplň údaj</v>
      </c>
      <c r="K22" s="38"/>
      <c r="L22" s="149"/>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8"/>
      <c r="J23" s="38"/>
      <c r="K23" s="38"/>
      <c r="L23" s="149"/>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1" t="s">
        <v>26</v>
      </c>
      <c r="J24" s="133" t="str">
        <f>IF('Rekapitulace stavby'!AN16="","",'Rekapitulace stavby'!AN16)</f>
        <v/>
      </c>
      <c r="K24" s="38"/>
      <c r="L24" s="149"/>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1" t="s">
        <v>29</v>
      </c>
      <c r="J25" s="133" t="str">
        <f>IF('Rekapitulace stavby'!AN17="","",'Rekapitulace stavby'!AN17)</f>
        <v/>
      </c>
      <c r="K25" s="38"/>
      <c r="L25" s="149"/>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8"/>
      <c r="J26" s="38"/>
      <c r="K26" s="38"/>
      <c r="L26" s="149"/>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1" t="s">
        <v>26</v>
      </c>
      <c r="J27" s="133" t="s">
        <v>19</v>
      </c>
      <c r="K27" s="38"/>
      <c r="L27" s="149"/>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1" t="s">
        <v>29</v>
      </c>
      <c r="J28" s="133" t="s">
        <v>19</v>
      </c>
      <c r="K28" s="38"/>
      <c r="L28" s="149"/>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8"/>
      <c r="J29" s="38"/>
      <c r="K29" s="38"/>
      <c r="L29" s="149"/>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8"/>
      <c r="J30" s="38"/>
      <c r="K30" s="38"/>
      <c r="L30" s="149"/>
      <c r="S30" s="38"/>
      <c r="T30" s="38"/>
      <c r="U30" s="38"/>
      <c r="V30" s="38"/>
      <c r="W30" s="38"/>
      <c r="X30" s="38"/>
      <c r="Y30" s="38"/>
      <c r="Z30" s="38"/>
      <c r="AA30" s="38"/>
      <c r="AB30" s="38"/>
      <c r="AC30" s="38"/>
      <c r="AD30" s="38"/>
      <c r="AE30" s="38"/>
    </row>
    <row r="31" hidden="1" s="8" customFormat="1" ht="83.25" customHeight="1">
      <c r="A31" s="153"/>
      <c r="B31" s="154"/>
      <c r="C31" s="153"/>
      <c r="D31" s="153"/>
      <c r="E31" s="155" t="s">
        <v>39</v>
      </c>
      <c r="F31" s="155"/>
      <c r="G31" s="155"/>
      <c r="H31" s="155"/>
      <c r="I31" s="156"/>
      <c r="J31" s="153"/>
      <c r="K31" s="153"/>
      <c r="L31" s="157"/>
      <c r="S31" s="153"/>
      <c r="T31" s="153"/>
      <c r="U31" s="153"/>
      <c r="V31" s="153"/>
      <c r="W31" s="153"/>
      <c r="X31" s="153"/>
      <c r="Y31" s="153"/>
      <c r="Z31" s="153"/>
      <c r="AA31" s="153"/>
      <c r="AB31" s="153"/>
      <c r="AC31" s="153"/>
      <c r="AD31" s="153"/>
      <c r="AE31" s="153"/>
    </row>
    <row r="32" hidden="1" s="2" customFormat="1" ht="6.96" customHeight="1">
      <c r="A32" s="38"/>
      <c r="B32" s="44"/>
      <c r="C32" s="38"/>
      <c r="D32" s="38"/>
      <c r="E32" s="38"/>
      <c r="F32" s="38"/>
      <c r="G32" s="38"/>
      <c r="H32" s="38"/>
      <c r="I32" s="148"/>
      <c r="J32" s="38"/>
      <c r="K32" s="38"/>
      <c r="L32" s="149"/>
      <c r="S32" s="38"/>
      <c r="T32" s="38"/>
      <c r="U32" s="38"/>
      <c r="V32" s="38"/>
      <c r="W32" s="38"/>
      <c r="X32" s="38"/>
      <c r="Y32" s="38"/>
      <c r="Z32" s="38"/>
      <c r="AA32" s="38"/>
      <c r="AB32" s="38"/>
      <c r="AC32" s="38"/>
      <c r="AD32" s="38"/>
      <c r="AE32" s="38"/>
    </row>
    <row r="33" hidden="1" s="2" customFormat="1" ht="6.96" customHeight="1">
      <c r="A33" s="38"/>
      <c r="B33" s="44"/>
      <c r="C33" s="38"/>
      <c r="D33" s="158"/>
      <c r="E33" s="158"/>
      <c r="F33" s="158"/>
      <c r="G33" s="158"/>
      <c r="H33" s="158"/>
      <c r="I33" s="159"/>
      <c r="J33" s="158"/>
      <c r="K33" s="158"/>
      <c r="L33" s="149"/>
      <c r="S33" s="38"/>
      <c r="T33" s="38"/>
      <c r="U33" s="38"/>
      <c r="V33" s="38"/>
      <c r="W33" s="38"/>
      <c r="X33" s="38"/>
      <c r="Y33" s="38"/>
      <c r="Z33" s="38"/>
      <c r="AA33" s="38"/>
      <c r="AB33" s="38"/>
      <c r="AC33" s="38"/>
      <c r="AD33" s="38"/>
      <c r="AE33" s="38"/>
    </row>
    <row r="34" hidden="1" s="2" customFormat="1" ht="25.44" customHeight="1">
      <c r="A34" s="38"/>
      <c r="B34" s="44"/>
      <c r="C34" s="38"/>
      <c r="D34" s="160" t="s">
        <v>40</v>
      </c>
      <c r="E34" s="38"/>
      <c r="F34" s="38"/>
      <c r="G34" s="38"/>
      <c r="H34" s="38"/>
      <c r="I34" s="148"/>
      <c r="J34" s="161">
        <f>ROUND(J91, 2)</f>
        <v>0</v>
      </c>
      <c r="K34" s="38"/>
      <c r="L34" s="149"/>
      <c r="S34" s="38"/>
      <c r="T34" s="38"/>
      <c r="U34" s="38"/>
      <c r="V34" s="38"/>
      <c r="W34" s="38"/>
      <c r="X34" s="38"/>
      <c r="Y34" s="38"/>
      <c r="Z34" s="38"/>
      <c r="AA34" s="38"/>
      <c r="AB34" s="38"/>
      <c r="AC34" s="38"/>
      <c r="AD34" s="38"/>
      <c r="AE34" s="38"/>
    </row>
    <row r="35" hidden="1" s="2" customFormat="1" ht="6.96" customHeight="1">
      <c r="A35" s="38"/>
      <c r="B35" s="44"/>
      <c r="C35" s="38"/>
      <c r="D35" s="158"/>
      <c r="E35" s="158"/>
      <c r="F35" s="158"/>
      <c r="G35" s="158"/>
      <c r="H35" s="158"/>
      <c r="I35" s="159"/>
      <c r="J35" s="158"/>
      <c r="K35" s="158"/>
      <c r="L35" s="149"/>
      <c r="S35" s="38"/>
      <c r="T35" s="38"/>
      <c r="U35" s="38"/>
      <c r="V35" s="38"/>
      <c r="W35" s="38"/>
      <c r="X35" s="38"/>
      <c r="Y35" s="38"/>
      <c r="Z35" s="38"/>
      <c r="AA35" s="38"/>
      <c r="AB35" s="38"/>
      <c r="AC35" s="38"/>
      <c r="AD35" s="38"/>
      <c r="AE35" s="38"/>
    </row>
    <row r="36" hidden="1" s="2" customFormat="1" ht="14.4" customHeight="1">
      <c r="A36" s="38"/>
      <c r="B36" s="44"/>
      <c r="C36" s="38"/>
      <c r="D36" s="38"/>
      <c r="E36" s="38"/>
      <c r="F36" s="162" t="s">
        <v>42</v>
      </c>
      <c r="G36" s="38"/>
      <c r="H36" s="38"/>
      <c r="I36" s="163" t="s">
        <v>41</v>
      </c>
      <c r="J36" s="162" t="s">
        <v>43</v>
      </c>
      <c r="K36" s="38"/>
      <c r="L36" s="149"/>
      <c r="S36" s="38"/>
      <c r="T36" s="38"/>
      <c r="U36" s="38"/>
      <c r="V36" s="38"/>
      <c r="W36" s="38"/>
      <c r="X36" s="38"/>
      <c r="Y36" s="38"/>
      <c r="Z36" s="38"/>
      <c r="AA36" s="38"/>
      <c r="AB36" s="38"/>
      <c r="AC36" s="38"/>
      <c r="AD36" s="38"/>
      <c r="AE36" s="38"/>
    </row>
    <row r="37" hidden="1" s="2" customFormat="1" ht="14.4" customHeight="1">
      <c r="A37" s="38"/>
      <c r="B37" s="44"/>
      <c r="C37" s="38"/>
      <c r="D37" s="147" t="s">
        <v>44</v>
      </c>
      <c r="E37" s="145" t="s">
        <v>45</v>
      </c>
      <c r="F37" s="164">
        <f>ROUND((SUM(BE91:BE125)),  2)</f>
        <v>0</v>
      </c>
      <c r="G37" s="38"/>
      <c r="H37" s="38"/>
      <c r="I37" s="165">
        <v>0.20999999999999999</v>
      </c>
      <c r="J37" s="164">
        <f>ROUND(((SUM(BE91:BE125))*I37),  2)</f>
        <v>0</v>
      </c>
      <c r="K37" s="38"/>
      <c r="L37" s="149"/>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ROUND((SUM(BF91:BF125)),  2)</f>
        <v>0</v>
      </c>
      <c r="G38" s="38"/>
      <c r="H38" s="38"/>
      <c r="I38" s="165">
        <v>0.14999999999999999</v>
      </c>
      <c r="J38" s="164">
        <f>ROUND(((SUM(BF91:BF125))*I38),  2)</f>
        <v>0</v>
      </c>
      <c r="K38" s="38"/>
      <c r="L38" s="149"/>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ROUND((SUM(BG91:BG125)),  2)</f>
        <v>0</v>
      </c>
      <c r="G39" s="38"/>
      <c r="H39" s="38"/>
      <c r="I39" s="165">
        <v>0.20999999999999999</v>
      </c>
      <c r="J39" s="164">
        <f>0</f>
        <v>0</v>
      </c>
      <c r="K39" s="38"/>
      <c r="L39" s="149"/>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ROUND((SUM(BH91:BH125)),  2)</f>
        <v>0</v>
      </c>
      <c r="G40" s="38"/>
      <c r="H40" s="38"/>
      <c r="I40" s="165">
        <v>0.14999999999999999</v>
      </c>
      <c r="J40" s="164">
        <f>0</f>
        <v>0</v>
      </c>
      <c r="K40" s="38"/>
      <c r="L40" s="149"/>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ROUND((SUM(BI91:BI125)),  2)</f>
        <v>0</v>
      </c>
      <c r="G41" s="38"/>
      <c r="H41" s="38"/>
      <c r="I41" s="165">
        <v>0</v>
      </c>
      <c r="J41" s="164">
        <f>0</f>
        <v>0</v>
      </c>
      <c r="K41" s="38"/>
      <c r="L41" s="149"/>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8"/>
      <c r="J42" s="38"/>
      <c r="K42" s="38"/>
      <c r="L42" s="149"/>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9"/>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9"/>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9"/>
      <c r="S48" s="38"/>
      <c r="T48" s="38"/>
      <c r="U48" s="38"/>
      <c r="V48" s="38"/>
      <c r="W48" s="38"/>
      <c r="X48" s="38"/>
      <c r="Y48" s="38"/>
      <c r="Z48" s="38"/>
      <c r="AA48" s="38"/>
      <c r="AB48" s="38"/>
      <c r="AC48" s="38"/>
      <c r="AD48" s="38"/>
      <c r="AE48" s="38"/>
    </row>
    <row r="49" hidden="1" s="2" customFormat="1" ht="24.96" customHeight="1">
      <c r="A49" s="38"/>
      <c r="B49" s="39"/>
      <c r="C49" s="23" t="s">
        <v>127</v>
      </c>
      <c r="D49" s="40"/>
      <c r="E49" s="40"/>
      <c r="F49" s="40"/>
      <c r="G49" s="40"/>
      <c r="H49" s="40"/>
      <c r="I49" s="148"/>
      <c r="J49" s="40"/>
      <c r="K49" s="40"/>
      <c r="L49" s="149"/>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8"/>
      <c r="J50" s="40"/>
      <c r="K50" s="40"/>
      <c r="L50" s="149"/>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8"/>
      <c r="J51" s="40"/>
      <c r="K51" s="40"/>
      <c r="L51" s="149"/>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výhybek v žst Boletice nad Labem a žst Děčín východ</v>
      </c>
      <c r="F52" s="32"/>
      <c r="G52" s="32"/>
      <c r="H52" s="32"/>
      <c r="I52" s="148"/>
      <c r="J52" s="40"/>
      <c r="K52" s="40"/>
      <c r="L52" s="149"/>
      <c r="S52" s="38"/>
      <c r="T52" s="38"/>
      <c r="U52" s="38"/>
      <c r="V52" s="38"/>
      <c r="W52" s="38"/>
      <c r="X52" s="38"/>
      <c r="Y52" s="38"/>
      <c r="Z52" s="38"/>
      <c r="AA52" s="38"/>
      <c r="AB52" s="38"/>
      <c r="AC52" s="38"/>
      <c r="AD52" s="38"/>
      <c r="AE52" s="38"/>
    </row>
    <row r="53" hidden="1" s="1" customFormat="1" ht="12" customHeight="1">
      <c r="B53" s="21"/>
      <c r="C53" s="32" t="s">
        <v>121</v>
      </c>
      <c r="D53" s="22"/>
      <c r="E53" s="22"/>
      <c r="F53" s="22"/>
      <c r="G53" s="22"/>
      <c r="H53" s="22"/>
      <c r="I53" s="139"/>
      <c r="J53" s="22"/>
      <c r="K53" s="22"/>
      <c r="L53" s="20"/>
    </row>
    <row r="54" hidden="1" s="1" customFormat="1" ht="16.5" customHeight="1">
      <c r="B54" s="21"/>
      <c r="C54" s="22"/>
      <c r="D54" s="22"/>
      <c r="E54" s="180" t="s">
        <v>122</v>
      </c>
      <c r="F54" s="22"/>
      <c r="G54" s="22"/>
      <c r="H54" s="22"/>
      <c r="I54" s="139"/>
      <c r="J54" s="22"/>
      <c r="K54" s="22"/>
      <c r="L54" s="20"/>
    </row>
    <row r="55" hidden="1" s="1" customFormat="1" ht="12" customHeight="1">
      <c r="B55" s="21"/>
      <c r="C55" s="32" t="s">
        <v>123</v>
      </c>
      <c r="D55" s="22"/>
      <c r="E55" s="22"/>
      <c r="F55" s="22"/>
      <c r="G55" s="22"/>
      <c r="H55" s="22"/>
      <c r="I55" s="139"/>
      <c r="J55" s="22"/>
      <c r="K55" s="22"/>
      <c r="L55" s="20"/>
    </row>
    <row r="56" hidden="1" s="2" customFormat="1" ht="16.5" customHeight="1">
      <c r="A56" s="38"/>
      <c r="B56" s="39"/>
      <c r="C56" s="40"/>
      <c r="D56" s="40"/>
      <c r="E56" s="181" t="s">
        <v>124</v>
      </c>
      <c r="F56" s="40"/>
      <c r="G56" s="40"/>
      <c r="H56" s="40"/>
      <c r="I56" s="148"/>
      <c r="J56" s="40"/>
      <c r="K56" s="40"/>
      <c r="L56" s="149"/>
      <c r="S56" s="38"/>
      <c r="T56" s="38"/>
      <c r="U56" s="38"/>
      <c r="V56" s="38"/>
      <c r="W56" s="38"/>
      <c r="X56" s="38"/>
      <c r="Y56" s="38"/>
      <c r="Z56" s="38"/>
      <c r="AA56" s="38"/>
      <c r="AB56" s="38"/>
      <c r="AC56" s="38"/>
      <c r="AD56" s="38"/>
      <c r="AE56" s="38"/>
    </row>
    <row r="57" hidden="1" s="2" customFormat="1" ht="12" customHeight="1">
      <c r="A57" s="38"/>
      <c r="B57" s="39"/>
      <c r="C57" s="32" t="s">
        <v>125</v>
      </c>
      <c r="D57" s="40"/>
      <c r="E57" s="40"/>
      <c r="F57" s="40"/>
      <c r="G57" s="40"/>
      <c r="H57" s="40"/>
      <c r="I57" s="148"/>
      <c r="J57" s="40"/>
      <c r="K57" s="40"/>
      <c r="L57" s="149"/>
      <c r="S57" s="38"/>
      <c r="T57" s="38"/>
      <c r="U57" s="38"/>
      <c r="V57" s="38"/>
      <c r="W57" s="38"/>
      <c r="X57" s="38"/>
      <c r="Y57" s="38"/>
      <c r="Z57" s="38"/>
      <c r="AA57" s="38"/>
      <c r="AB57" s="38"/>
      <c r="AC57" s="38"/>
      <c r="AD57" s="38"/>
      <c r="AE57" s="38"/>
    </row>
    <row r="58" hidden="1" s="2" customFormat="1" ht="16.5" customHeight="1">
      <c r="A58" s="38"/>
      <c r="B58" s="39"/>
      <c r="C58" s="40"/>
      <c r="D58" s="40"/>
      <c r="E58" s="69" t="str">
        <f>E13</f>
        <v>2 - Materiál k SO 01 dodávaný objednatelem - NEOCEŇOVAT</v>
      </c>
      <c r="F58" s="40"/>
      <c r="G58" s="40"/>
      <c r="H58" s="40"/>
      <c r="I58" s="148"/>
      <c r="J58" s="40"/>
      <c r="K58" s="40"/>
      <c r="L58" s="149"/>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8"/>
      <c r="J59" s="40"/>
      <c r="K59" s="40"/>
      <c r="L59" s="149"/>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žst. Boletice nad Labem a žst. Děčín východ</v>
      </c>
      <c r="G60" s="40"/>
      <c r="H60" s="40"/>
      <c r="I60" s="151" t="s">
        <v>23</v>
      </c>
      <c r="J60" s="72" t="str">
        <f>IF(J16="","",J16)</f>
        <v>16. 1. 2020</v>
      </c>
      <c r="K60" s="40"/>
      <c r="L60" s="149"/>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8"/>
      <c r="J61" s="40"/>
      <c r="K61" s="40"/>
      <c r="L61" s="149"/>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1" t="s">
        <v>33</v>
      </c>
      <c r="J62" s="36" t="str">
        <f>E25</f>
        <v xml:space="preserve"> </v>
      </c>
      <c r="K62" s="40"/>
      <c r="L62" s="149"/>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1" t="s">
        <v>36</v>
      </c>
      <c r="J63" s="36" t="str">
        <f>E28</f>
        <v>Věra Trnková</v>
      </c>
      <c r="K63" s="40"/>
      <c r="L63" s="149"/>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8"/>
      <c r="J64" s="40"/>
      <c r="K64" s="40"/>
      <c r="L64" s="149"/>
      <c r="S64" s="38"/>
      <c r="T64" s="38"/>
      <c r="U64" s="38"/>
      <c r="V64" s="38"/>
      <c r="W64" s="38"/>
      <c r="X64" s="38"/>
      <c r="Y64" s="38"/>
      <c r="Z64" s="38"/>
      <c r="AA64" s="38"/>
      <c r="AB64" s="38"/>
      <c r="AC64" s="38"/>
      <c r="AD64" s="38"/>
      <c r="AE64" s="38"/>
    </row>
    <row r="65" hidden="1" s="2" customFormat="1" ht="29.28" customHeight="1">
      <c r="A65" s="38"/>
      <c r="B65" s="39"/>
      <c r="C65" s="182" t="s">
        <v>128</v>
      </c>
      <c r="D65" s="183"/>
      <c r="E65" s="183"/>
      <c r="F65" s="183"/>
      <c r="G65" s="183"/>
      <c r="H65" s="183"/>
      <c r="I65" s="184"/>
      <c r="J65" s="185" t="s">
        <v>129</v>
      </c>
      <c r="K65" s="183"/>
      <c r="L65" s="149"/>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8"/>
      <c r="J66" s="40"/>
      <c r="K66" s="40"/>
      <c r="L66" s="149"/>
      <c r="S66" s="38"/>
      <c r="T66" s="38"/>
      <c r="U66" s="38"/>
      <c r="V66" s="38"/>
      <c r="W66" s="38"/>
      <c r="X66" s="38"/>
      <c r="Y66" s="38"/>
      <c r="Z66" s="38"/>
      <c r="AA66" s="38"/>
      <c r="AB66" s="38"/>
      <c r="AC66" s="38"/>
      <c r="AD66" s="38"/>
      <c r="AE66" s="38"/>
    </row>
    <row r="67" hidden="1" s="2" customFormat="1" ht="22.8" customHeight="1">
      <c r="A67" s="38"/>
      <c r="B67" s="39"/>
      <c r="C67" s="186" t="s">
        <v>72</v>
      </c>
      <c r="D67" s="40"/>
      <c r="E67" s="40"/>
      <c r="F67" s="40"/>
      <c r="G67" s="40"/>
      <c r="H67" s="40"/>
      <c r="I67" s="148"/>
      <c r="J67" s="102">
        <f>J91</f>
        <v>0</v>
      </c>
      <c r="K67" s="40"/>
      <c r="L67" s="149"/>
      <c r="S67" s="38"/>
      <c r="T67" s="38"/>
      <c r="U67" s="38"/>
      <c r="V67" s="38"/>
      <c r="W67" s="38"/>
      <c r="X67" s="38"/>
      <c r="Y67" s="38"/>
      <c r="Z67" s="38"/>
      <c r="AA67" s="38"/>
      <c r="AB67" s="38"/>
      <c r="AC67" s="38"/>
      <c r="AD67" s="38"/>
      <c r="AE67" s="38"/>
      <c r="AU67" s="17" t="s">
        <v>130</v>
      </c>
    </row>
    <row r="68" hidden="1" s="2" customFormat="1" ht="21.84" customHeight="1">
      <c r="A68" s="38"/>
      <c r="B68" s="39"/>
      <c r="C68" s="40"/>
      <c r="D68" s="40"/>
      <c r="E68" s="40"/>
      <c r="F68" s="40"/>
      <c r="G68" s="40"/>
      <c r="H68" s="40"/>
      <c r="I68" s="148"/>
      <c r="J68" s="40"/>
      <c r="K68" s="40"/>
      <c r="L68" s="149"/>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176"/>
      <c r="J69" s="60"/>
      <c r="K69" s="60"/>
      <c r="L69" s="149"/>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179"/>
      <c r="J73" s="62"/>
      <c r="K73" s="62"/>
      <c r="L73" s="149"/>
      <c r="S73" s="38"/>
      <c r="T73" s="38"/>
      <c r="U73" s="38"/>
      <c r="V73" s="38"/>
      <c r="W73" s="38"/>
      <c r="X73" s="38"/>
      <c r="Y73" s="38"/>
      <c r="Z73" s="38"/>
      <c r="AA73" s="38"/>
      <c r="AB73" s="38"/>
      <c r="AC73" s="38"/>
      <c r="AD73" s="38"/>
      <c r="AE73" s="38"/>
    </row>
    <row r="74" s="2" customFormat="1" ht="24.96" customHeight="1">
      <c r="A74" s="38"/>
      <c r="B74" s="39"/>
      <c r="C74" s="23" t="s">
        <v>133</v>
      </c>
      <c r="D74" s="40"/>
      <c r="E74" s="40"/>
      <c r="F74" s="40"/>
      <c r="G74" s="40"/>
      <c r="H74" s="40"/>
      <c r="I74" s="148"/>
      <c r="J74" s="40"/>
      <c r="K74" s="40"/>
      <c r="L74" s="149"/>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148"/>
      <c r="J75" s="40"/>
      <c r="K75" s="40"/>
      <c r="L75" s="149"/>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148"/>
      <c r="J76" s="40"/>
      <c r="K76" s="40"/>
      <c r="L76" s="149"/>
      <c r="S76" s="38"/>
      <c r="T76" s="38"/>
      <c r="U76" s="38"/>
      <c r="V76" s="38"/>
      <c r="W76" s="38"/>
      <c r="X76" s="38"/>
      <c r="Y76" s="38"/>
      <c r="Z76" s="38"/>
      <c r="AA76" s="38"/>
      <c r="AB76" s="38"/>
      <c r="AC76" s="38"/>
      <c r="AD76" s="38"/>
      <c r="AE76" s="38"/>
    </row>
    <row r="77" s="2" customFormat="1" ht="16.5" customHeight="1">
      <c r="A77" s="38"/>
      <c r="B77" s="39"/>
      <c r="C77" s="40"/>
      <c r="D77" s="40"/>
      <c r="E77" s="180" t="str">
        <f>E7</f>
        <v>Oprava výhybek v žst Boletice nad Labem a žst Děčín východ</v>
      </c>
      <c r="F77" s="32"/>
      <c r="G77" s="32"/>
      <c r="H77" s="32"/>
      <c r="I77" s="148"/>
      <c r="J77" s="40"/>
      <c r="K77" s="40"/>
      <c r="L77" s="149"/>
      <c r="S77" s="38"/>
      <c r="T77" s="38"/>
      <c r="U77" s="38"/>
      <c r="V77" s="38"/>
      <c r="W77" s="38"/>
      <c r="X77" s="38"/>
      <c r="Y77" s="38"/>
      <c r="Z77" s="38"/>
      <c r="AA77" s="38"/>
      <c r="AB77" s="38"/>
      <c r="AC77" s="38"/>
      <c r="AD77" s="38"/>
      <c r="AE77" s="38"/>
    </row>
    <row r="78" s="1" customFormat="1" ht="12" customHeight="1">
      <c r="B78" s="21"/>
      <c r="C78" s="32" t="s">
        <v>121</v>
      </c>
      <c r="D78" s="22"/>
      <c r="E78" s="22"/>
      <c r="F78" s="22"/>
      <c r="G78" s="22"/>
      <c r="H78" s="22"/>
      <c r="I78" s="139"/>
      <c r="J78" s="22"/>
      <c r="K78" s="22"/>
      <c r="L78" s="20"/>
    </row>
    <row r="79" s="1" customFormat="1" ht="16.5" customHeight="1">
      <c r="B79" s="21"/>
      <c r="C79" s="22"/>
      <c r="D79" s="22"/>
      <c r="E79" s="180" t="s">
        <v>122</v>
      </c>
      <c r="F79" s="22"/>
      <c r="G79" s="22"/>
      <c r="H79" s="22"/>
      <c r="I79" s="139"/>
      <c r="J79" s="22"/>
      <c r="K79" s="22"/>
      <c r="L79" s="20"/>
    </row>
    <row r="80" s="1" customFormat="1" ht="12" customHeight="1">
      <c r="B80" s="21"/>
      <c r="C80" s="32" t="s">
        <v>123</v>
      </c>
      <c r="D80" s="22"/>
      <c r="E80" s="22"/>
      <c r="F80" s="22"/>
      <c r="G80" s="22"/>
      <c r="H80" s="22"/>
      <c r="I80" s="139"/>
      <c r="J80" s="22"/>
      <c r="K80" s="22"/>
      <c r="L80" s="20"/>
    </row>
    <row r="81" s="2" customFormat="1" ht="16.5" customHeight="1">
      <c r="A81" s="38"/>
      <c r="B81" s="39"/>
      <c r="C81" s="40"/>
      <c r="D81" s="40"/>
      <c r="E81" s="181" t="s">
        <v>124</v>
      </c>
      <c r="F81" s="40"/>
      <c r="G81" s="40"/>
      <c r="H81" s="40"/>
      <c r="I81" s="148"/>
      <c r="J81" s="40"/>
      <c r="K81" s="40"/>
      <c r="L81" s="149"/>
      <c r="S81" s="38"/>
      <c r="T81" s="38"/>
      <c r="U81" s="38"/>
      <c r="V81" s="38"/>
      <c r="W81" s="38"/>
      <c r="X81" s="38"/>
      <c r="Y81" s="38"/>
      <c r="Z81" s="38"/>
      <c r="AA81" s="38"/>
      <c r="AB81" s="38"/>
      <c r="AC81" s="38"/>
      <c r="AD81" s="38"/>
      <c r="AE81" s="38"/>
    </row>
    <row r="82" s="2" customFormat="1" ht="12" customHeight="1">
      <c r="A82" s="38"/>
      <c r="B82" s="39"/>
      <c r="C82" s="32" t="s">
        <v>125</v>
      </c>
      <c r="D82" s="40"/>
      <c r="E82" s="40"/>
      <c r="F82" s="40"/>
      <c r="G82" s="40"/>
      <c r="H82" s="40"/>
      <c r="I82" s="148"/>
      <c r="J82" s="40"/>
      <c r="K82" s="40"/>
      <c r="L82" s="149"/>
      <c r="S82" s="38"/>
      <c r="T82" s="38"/>
      <c r="U82" s="38"/>
      <c r="V82" s="38"/>
      <c r="W82" s="38"/>
      <c r="X82" s="38"/>
      <c r="Y82" s="38"/>
      <c r="Z82" s="38"/>
      <c r="AA82" s="38"/>
      <c r="AB82" s="38"/>
      <c r="AC82" s="38"/>
      <c r="AD82" s="38"/>
      <c r="AE82" s="38"/>
    </row>
    <row r="83" s="2" customFormat="1" ht="16.5" customHeight="1">
      <c r="A83" s="38"/>
      <c r="B83" s="39"/>
      <c r="C83" s="40"/>
      <c r="D83" s="40"/>
      <c r="E83" s="69" t="str">
        <f>E13</f>
        <v>2 - Materiál k SO 01 dodávaný objednatelem - NEOCEŇOVAT</v>
      </c>
      <c r="F83" s="40"/>
      <c r="G83" s="40"/>
      <c r="H83" s="40"/>
      <c r="I83" s="148"/>
      <c r="J83" s="40"/>
      <c r="K83" s="40"/>
      <c r="L83" s="149"/>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148"/>
      <c r="J84" s="40"/>
      <c r="K84" s="40"/>
      <c r="L84" s="149"/>
      <c r="S84" s="38"/>
      <c r="T84" s="38"/>
      <c r="U84" s="38"/>
      <c r="V84" s="38"/>
      <c r="W84" s="38"/>
      <c r="X84" s="38"/>
      <c r="Y84" s="38"/>
      <c r="Z84" s="38"/>
      <c r="AA84" s="38"/>
      <c r="AB84" s="38"/>
      <c r="AC84" s="38"/>
      <c r="AD84" s="38"/>
      <c r="AE84" s="38"/>
    </row>
    <row r="85" s="2" customFormat="1" ht="12" customHeight="1">
      <c r="A85" s="38"/>
      <c r="B85" s="39"/>
      <c r="C85" s="32" t="s">
        <v>21</v>
      </c>
      <c r="D85" s="40"/>
      <c r="E85" s="40"/>
      <c r="F85" s="27" t="str">
        <f>F16</f>
        <v>žst. Boletice nad Labem a žst. Děčín východ</v>
      </c>
      <c r="G85" s="40"/>
      <c r="H85" s="40"/>
      <c r="I85" s="151" t="s">
        <v>23</v>
      </c>
      <c r="J85" s="72" t="str">
        <f>IF(J16="","",J16)</f>
        <v>16. 1. 2020</v>
      </c>
      <c r="K85" s="40"/>
      <c r="L85" s="149"/>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148"/>
      <c r="J86" s="40"/>
      <c r="K86" s="40"/>
      <c r="L86" s="149"/>
      <c r="S86" s="38"/>
      <c r="T86" s="38"/>
      <c r="U86" s="38"/>
      <c r="V86" s="38"/>
      <c r="W86" s="38"/>
      <c r="X86" s="38"/>
      <c r="Y86" s="38"/>
      <c r="Z86" s="38"/>
      <c r="AA86" s="38"/>
      <c r="AB86" s="38"/>
      <c r="AC86" s="38"/>
      <c r="AD86" s="38"/>
      <c r="AE86" s="38"/>
    </row>
    <row r="87" s="2" customFormat="1" ht="15.15" customHeight="1">
      <c r="A87" s="38"/>
      <c r="B87" s="39"/>
      <c r="C87" s="32" t="s">
        <v>25</v>
      </c>
      <c r="D87" s="40"/>
      <c r="E87" s="40"/>
      <c r="F87" s="27" t="str">
        <f>E19</f>
        <v>Správa železnic, OŘ ÚNL</v>
      </c>
      <c r="G87" s="40"/>
      <c r="H87" s="40"/>
      <c r="I87" s="151" t="s">
        <v>33</v>
      </c>
      <c r="J87" s="36" t="str">
        <f>E25</f>
        <v xml:space="preserve"> </v>
      </c>
      <c r="K87" s="40"/>
      <c r="L87" s="149"/>
      <c r="S87" s="38"/>
      <c r="T87" s="38"/>
      <c r="U87" s="38"/>
      <c r="V87" s="38"/>
      <c r="W87" s="38"/>
      <c r="X87" s="38"/>
      <c r="Y87" s="38"/>
      <c r="Z87" s="38"/>
      <c r="AA87" s="38"/>
      <c r="AB87" s="38"/>
      <c r="AC87" s="38"/>
      <c r="AD87" s="38"/>
      <c r="AE87" s="38"/>
    </row>
    <row r="88" s="2" customFormat="1" ht="15.15" customHeight="1">
      <c r="A88" s="38"/>
      <c r="B88" s="39"/>
      <c r="C88" s="32" t="s">
        <v>31</v>
      </c>
      <c r="D88" s="40"/>
      <c r="E88" s="40"/>
      <c r="F88" s="27" t="str">
        <f>IF(E22="","",E22)</f>
        <v>Vyplň údaj</v>
      </c>
      <c r="G88" s="40"/>
      <c r="H88" s="40"/>
      <c r="I88" s="151" t="s">
        <v>36</v>
      </c>
      <c r="J88" s="36" t="str">
        <f>E28</f>
        <v>Věra Trnková</v>
      </c>
      <c r="K88" s="40"/>
      <c r="L88" s="149"/>
      <c r="S88" s="38"/>
      <c r="T88" s="38"/>
      <c r="U88" s="38"/>
      <c r="V88" s="38"/>
      <c r="W88" s="38"/>
      <c r="X88" s="38"/>
      <c r="Y88" s="38"/>
      <c r="Z88" s="38"/>
      <c r="AA88" s="38"/>
      <c r="AB88" s="38"/>
      <c r="AC88" s="38"/>
      <c r="AD88" s="38"/>
      <c r="AE88" s="38"/>
    </row>
    <row r="89" s="2" customFormat="1" ht="10.32" customHeight="1">
      <c r="A89" s="38"/>
      <c r="B89" s="39"/>
      <c r="C89" s="40"/>
      <c r="D89" s="40"/>
      <c r="E89" s="40"/>
      <c r="F89" s="40"/>
      <c r="G89" s="40"/>
      <c r="H89" s="40"/>
      <c r="I89" s="148"/>
      <c r="J89" s="40"/>
      <c r="K89" s="40"/>
      <c r="L89" s="149"/>
      <c r="S89" s="38"/>
      <c r="T89" s="38"/>
      <c r="U89" s="38"/>
      <c r="V89" s="38"/>
      <c r="W89" s="38"/>
      <c r="X89" s="38"/>
      <c r="Y89" s="38"/>
      <c r="Z89" s="38"/>
      <c r="AA89" s="38"/>
      <c r="AB89" s="38"/>
      <c r="AC89" s="38"/>
      <c r="AD89" s="38"/>
      <c r="AE89" s="38"/>
    </row>
    <row r="90" s="11" customFormat="1" ht="29.28" customHeight="1">
      <c r="A90" s="200"/>
      <c r="B90" s="201"/>
      <c r="C90" s="202" t="s">
        <v>134</v>
      </c>
      <c r="D90" s="203" t="s">
        <v>59</v>
      </c>
      <c r="E90" s="203" t="s">
        <v>55</v>
      </c>
      <c r="F90" s="203" t="s">
        <v>56</v>
      </c>
      <c r="G90" s="203" t="s">
        <v>135</v>
      </c>
      <c r="H90" s="203" t="s">
        <v>136</v>
      </c>
      <c r="I90" s="204" t="s">
        <v>137</v>
      </c>
      <c r="J90" s="203" t="s">
        <v>129</v>
      </c>
      <c r="K90" s="205" t="s">
        <v>138</v>
      </c>
      <c r="L90" s="206"/>
      <c r="M90" s="92" t="s">
        <v>19</v>
      </c>
      <c r="N90" s="93" t="s">
        <v>44</v>
      </c>
      <c r="O90" s="93" t="s">
        <v>139</v>
      </c>
      <c r="P90" s="93" t="s">
        <v>140</v>
      </c>
      <c r="Q90" s="93" t="s">
        <v>141</v>
      </c>
      <c r="R90" s="93" t="s">
        <v>142</v>
      </c>
      <c r="S90" s="93" t="s">
        <v>143</v>
      </c>
      <c r="T90" s="94" t="s">
        <v>144</v>
      </c>
      <c r="U90" s="200"/>
      <c r="V90" s="200"/>
      <c r="W90" s="200"/>
      <c r="X90" s="200"/>
      <c r="Y90" s="200"/>
      <c r="Z90" s="200"/>
      <c r="AA90" s="200"/>
      <c r="AB90" s="200"/>
      <c r="AC90" s="200"/>
      <c r="AD90" s="200"/>
      <c r="AE90" s="200"/>
    </row>
    <row r="91" s="2" customFormat="1" ht="22.8" customHeight="1">
      <c r="A91" s="38"/>
      <c r="B91" s="39"/>
      <c r="C91" s="99" t="s">
        <v>145</v>
      </c>
      <c r="D91" s="40"/>
      <c r="E91" s="40"/>
      <c r="F91" s="40"/>
      <c r="G91" s="40"/>
      <c r="H91" s="40"/>
      <c r="I91" s="148"/>
      <c r="J91" s="207">
        <f>BK91</f>
        <v>0</v>
      </c>
      <c r="K91" s="40"/>
      <c r="L91" s="44"/>
      <c r="M91" s="95"/>
      <c r="N91" s="208"/>
      <c r="O91" s="96"/>
      <c r="P91" s="209">
        <f>SUM(P92:P125)</f>
        <v>0</v>
      </c>
      <c r="Q91" s="96"/>
      <c r="R91" s="209">
        <f>SUM(R92:R125)</f>
        <v>62.306829999999998</v>
      </c>
      <c r="S91" s="96"/>
      <c r="T91" s="210">
        <f>SUM(T92:T125)</f>
        <v>0</v>
      </c>
      <c r="U91" s="38"/>
      <c r="V91" s="38"/>
      <c r="W91" s="38"/>
      <c r="X91" s="38"/>
      <c r="Y91" s="38"/>
      <c r="Z91" s="38"/>
      <c r="AA91" s="38"/>
      <c r="AB91" s="38"/>
      <c r="AC91" s="38"/>
      <c r="AD91" s="38"/>
      <c r="AE91" s="38"/>
      <c r="AT91" s="17" t="s">
        <v>73</v>
      </c>
      <c r="AU91" s="17" t="s">
        <v>130</v>
      </c>
      <c r="BK91" s="211">
        <f>SUM(BK92:BK125)</f>
        <v>0</v>
      </c>
    </row>
    <row r="92" s="2" customFormat="1" ht="21.75" customHeight="1">
      <c r="A92" s="38"/>
      <c r="B92" s="39"/>
      <c r="C92" s="268" t="s">
        <v>81</v>
      </c>
      <c r="D92" s="268" t="s">
        <v>220</v>
      </c>
      <c r="E92" s="269" t="s">
        <v>452</v>
      </c>
      <c r="F92" s="270" t="s">
        <v>453</v>
      </c>
      <c r="G92" s="271" t="s">
        <v>196</v>
      </c>
      <c r="H92" s="272">
        <v>48.585999999999999</v>
      </c>
      <c r="I92" s="273"/>
      <c r="J92" s="274">
        <f>ROUND(I92*H92,2)</f>
        <v>0</v>
      </c>
      <c r="K92" s="270" t="s">
        <v>155</v>
      </c>
      <c r="L92" s="275"/>
      <c r="M92" s="276" t="s">
        <v>19</v>
      </c>
      <c r="N92" s="277" t="s">
        <v>45</v>
      </c>
      <c r="O92" s="84"/>
      <c r="P92" s="237">
        <f>O92*H92</f>
        <v>0</v>
      </c>
      <c r="Q92" s="237">
        <v>0.95499999999999996</v>
      </c>
      <c r="R92" s="237">
        <f>Q92*H92</f>
        <v>46.399629999999995</v>
      </c>
      <c r="S92" s="237">
        <v>0</v>
      </c>
      <c r="T92" s="238">
        <f>S92*H92</f>
        <v>0</v>
      </c>
      <c r="U92" s="38"/>
      <c r="V92" s="38"/>
      <c r="W92" s="38"/>
      <c r="X92" s="38"/>
      <c r="Y92" s="38"/>
      <c r="Z92" s="38"/>
      <c r="AA92" s="38"/>
      <c r="AB92" s="38"/>
      <c r="AC92" s="38"/>
      <c r="AD92" s="38"/>
      <c r="AE92" s="38"/>
      <c r="AR92" s="239" t="s">
        <v>207</v>
      </c>
      <c r="AT92" s="239" t="s">
        <v>220</v>
      </c>
      <c r="AU92" s="239" t="s">
        <v>74</v>
      </c>
      <c r="AY92" s="17" t="s">
        <v>148</v>
      </c>
      <c r="BE92" s="240">
        <f>IF(N92="základní",J92,0)</f>
        <v>0</v>
      </c>
      <c r="BF92" s="240">
        <f>IF(N92="snížená",J92,0)</f>
        <v>0</v>
      </c>
      <c r="BG92" s="240">
        <f>IF(N92="zákl. přenesená",J92,0)</f>
        <v>0</v>
      </c>
      <c r="BH92" s="240">
        <f>IF(N92="sníž. přenesená",J92,0)</f>
        <v>0</v>
      </c>
      <c r="BI92" s="240">
        <f>IF(N92="nulová",J92,0)</f>
        <v>0</v>
      </c>
      <c r="BJ92" s="17" t="s">
        <v>81</v>
      </c>
      <c r="BK92" s="240">
        <f>ROUND(I92*H92,2)</f>
        <v>0</v>
      </c>
      <c r="BL92" s="17" t="s">
        <v>114</v>
      </c>
      <c r="BM92" s="239" t="s">
        <v>454</v>
      </c>
    </row>
    <row r="93" s="2" customFormat="1">
      <c r="A93" s="38"/>
      <c r="B93" s="39"/>
      <c r="C93" s="40"/>
      <c r="D93" s="241" t="s">
        <v>157</v>
      </c>
      <c r="E93" s="40"/>
      <c r="F93" s="242" t="s">
        <v>453</v>
      </c>
      <c r="G93" s="40"/>
      <c r="H93" s="40"/>
      <c r="I93" s="148"/>
      <c r="J93" s="40"/>
      <c r="K93" s="40"/>
      <c r="L93" s="44"/>
      <c r="M93" s="243"/>
      <c r="N93" s="244"/>
      <c r="O93" s="84"/>
      <c r="P93" s="84"/>
      <c r="Q93" s="84"/>
      <c r="R93" s="84"/>
      <c r="S93" s="84"/>
      <c r="T93" s="85"/>
      <c r="U93" s="38"/>
      <c r="V93" s="38"/>
      <c r="W93" s="38"/>
      <c r="X93" s="38"/>
      <c r="Y93" s="38"/>
      <c r="Z93" s="38"/>
      <c r="AA93" s="38"/>
      <c r="AB93" s="38"/>
      <c r="AC93" s="38"/>
      <c r="AD93" s="38"/>
      <c r="AE93" s="38"/>
      <c r="AT93" s="17" t="s">
        <v>157</v>
      </c>
      <c r="AU93" s="17" t="s">
        <v>74</v>
      </c>
    </row>
    <row r="94" s="2" customFormat="1" ht="21.75" customHeight="1">
      <c r="A94" s="38"/>
      <c r="B94" s="39"/>
      <c r="C94" s="268" t="s">
        <v>83</v>
      </c>
      <c r="D94" s="268" t="s">
        <v>220</v>
      </c>
      <c r="E94" s="269" t="s">
        <v>455</v>
      </c>
      <c r="F94" s="270" t="s">
        <v>456</v>
      </c>
      <c r="G94" s="271" t="s">
        <v>154</v>
      </c>
      <c r="H94" s="272">
        <v>454</v>
      </c>
      <c r="I94" s="273"/>
      <c r="J94" s="274">
        <f>ROUND(I94*H94,2)</f>
        <v>0</v>
      </c>
      <c r="K94" s="270" t="s">
        <v>155</v>
      </c>
      <c r="L94" s="275"/>
      <c r="M94" s="276" t="s">
        <v>19</v>
      </c>
      <c r="N94" s="277" t="s">
        <v>45</v>
      </c>
      <c r="O94" s="84"/>
      <c r="P94" s="237">
        <f>O94*H94</f>
        <v>0</v>
      </c>
      <c r="Q94" s="237">
        <v>0</v>
      </c>
      <c r="R94" s="237">
        <f>Q94*H94</f>
        <v>0</v>
      </c>
      <c r="S94" s="237">
        <v>0</v>
      </c>
      <c r="T94" s="238">
        <f>S94*H94</f>
        <v>0</v>
      </c>
      <c r="U94" s="38"/>
      <c r="V94" s="38"/>
      <c r="W94" s="38"/>
      <c r="X94" s="38"/>
      <c r="Y94" s="38"/>
      <c r="Z94" s="38"/>
      <c r="AA94" s="38"/>
      <c r="AB94" s="38"/>
      <c r="AC94" s="38"/>
      <c r="AD94" s="38"/>
      <c r="AE94" s="38"/>
      <c r="AR94" s="239" t="s">
        <v>207</v>
      </c>
      <c r="AT94" s="239" t="s">
        <v>220</v>
      </c>
      <c r="AU94" s="239" t="s">
        <v>74</v>
      </c>
      <c r="AY94" s="17" t="s">
        <v>148</v>
      </c>
      <c r="BE94" s="240">
        <f>IF(N94="základní",J94,0)</f>
        <v>0</v>
      </c>
      <c r="BF94" s="240">
        <f>IF(N94="snížená",J94,0)</f>
        <v>0</v>
      </c>
      <c r="BG94" s="240">
        <f>IF(N94="zákl. přenesená",J94,0)</f>
        <v>0</v>
      </c>
      <c r="BH94" s="240">
        <f>IF(N94="sníž. přenesená",J94,0)</f>
        <v>0</v>
      </c>
      <c r="BI94" s="240">
        <f>IF(N94="nulová",J94,0)</f>
        <v>0</v>
      </c>
      <c r="BJ94" s="17" t="s">
        <v>81</v>
      </c>
      <c r="BK94" s="240">
        <f>ROUND(I94*H94,2)</f>
        <v>0</v>
      </c>
      <c r="BL94" s="17" t="s">
        <v>114</v>
      </c>
      <c r="BM94" s="239" t="s">
        <v>457</v>
      </c>
    </row>
    <row r="95" s="2" customFormat="1">
      <c r="A95" s="38"/>
      <c r="B95" s="39"/>
      <c r="C95" s="40"/>
      <c r="D95" s="241" t="s">
        <v>157</v>
      </c>
      <c r="E95" s="40"/>
      <c r="F95" s="242" t="s">
        <v>456</v>
      </c>
      <c r="G95" s="40"/>
      <c r="H95" s="40"/>
      <c r="I95" s="148"/>
      <c r="J95" s="40"/>
      <c r="K95" s="40"/>
      <c r="L95" s="44"/>
      <c r="M95" s="243"/>
      <c r="N95" s="244"/>
      <c r="O95" s="84"/>
      <c r="P95" s="84"/>
      <c r="Q95" s="84"/>
      <c r="R95" s="84"/>
      <c r="S95" s="84"/>
      <c r="T95" s="85"/>
      <c r="U95" s="38"/>
      <c r="V95" s="38"/>
      <c r="W95" s="38"/>
      <c r="X95" s="38"/>
      <c r="Y95" s="38"/>
      <c r="Z95" s="38"/>
      <c r="AA95" s="38"/>
      <c r="AB95" s="38"/>
      <c r="AC95" s="38"/>
      <c r="AD95" s="38"/>
      <c r="AE95" s="38"/>
      <c r="AT95" s="17" t="s">
        <v>157</v>
      </c>
      <c r="AU95" s="17" t="s">
        <v>74</v>
      </c>
    </row>
    <row r="96" s="13" customFormat="1">
      <c r="A96" s="13"/>
      <c r="B96" s="246"/>
      <c r="C96" s="247"/>
      <c r="D96" s="241" t="s">
        <v>173</v>
      </c>
      <c r="E96" s="248" t="s">
        <v>19</v>
      </c>
      <c r="F96" s="249" t="s">
        <v>458</v>
      </c>
      <c r="G96" s="247"/>
      <c r="H96" s="250">
        <v>372</v>
      </c>
      <c r="I96" s="251"/>
      <c r="J96" s="247"/>
      <c r="K96" s="247"/>
      <c r="L96" s="252"/>
      <c r="M96" s="253"/>
      <c r="N96" s="254"/>
      <c r="O96" s="254"/>
      <c r="P96" s="254"/>
      <c r="Q96" s="254"/>
      <c r="R96" s="254"/>
      <c r="S96" s="254"/>
      <c r="T96" s="255"/>
      <c r="U96" s="13"/>
      <c r="V96" s="13"/>
      <c r="W96" s="13"/>
      <c r="X96" s="13"/>
      <c r="Y96" s="13"/>
      <c r="Z96" s="13"/>
      <c r="AA96" s="13"/>
      <c r="AB96" s="13"/>
      <c r="AC96" s="13"/>
      <c r="AD96" s="13"/>
      <c r="AE96" s="13"/>
      <c r="AT96" s="256" t="s">
        <v>173</v>
      </c>
      <c r="AU96" s="256" t="s">
        <v>74</v>
      </c>
      <c r="AV96" s="13" t="s">
        <v>83</v>
      </c>
      <c r="AW96" s="13" t="s">
        <v>35</v>
      </c>
      <c r="AX96" s="13" t="s">
        <v>74</v>
      </c>
      <c r="AY96" s="256" t="s">
        <v>148</v>
      </c>
    </row>
    <row r="97" s="13" customFormat="1">
      <c r="A97" s="13"/>
      <c r="B97" s="246"/>
      <c r="C97" s="247"/>
      <c r="D97" s="241" t="s">
        <v>173</v>
      </c>
      <c r="E97" s="248" t="s">
        <v>19</v>
      </c>
      <c r="F97" s="249" t="s">
        <v>459</v>
      </c>
      <c r="G97" s="247"/>
      <c r="H97" s="250">
        <v>82</v>
      </c>
      <c r="I97" s="251"/>
      <c r="J97" s="247"/>
      <c r="K97" s="247"/>
      <c r="L97" s="252"/>
      <c r="M97" s="253"/>
      <c r="N97" s="254"/>
      <c r="O97" s="254"/>
      <c r="P97" s="254"/>
      <c r="Q97" s="254"/>
      <c r="R97" s="254"/>
      <c r="S97" s="254"/>
      <c r="T97" s="255"/>
      <c r="U97" s="13"/>
      <c r="V97" s="13"/>
      <c r="W97" s="13"/>
      <c r="X97" s="13"/>
      <c r="Y97" s="13"/>
      <c r="Z97" s="13"/>
      <c r="AA97" s="13"/>
      <c r="AB97" s="13"/>
      <c r="AC97" s="13"/>
      <c r="AD97" s="13"/>
      <c r="AE97" s="13"/>
      <c r="AT97" s="256" t="s">
        <v>173</v>
      </c>
      <c r="AU97" s="256" t="s">
        <v>74</v>
      </c>
      <c r="AV97" s="13" t="s">
        <v>83</v>
      </c>
      <c r="AW97" s="13" t="s">
        <v>35</v>
      </c>
      <c r="AX97" s="13" t="s">
        <v>74</v>
      </c>
      <c r="AY97" s="256" t="s">
        <v>148</v>
      </c>
    </row>
    <row r="98" s="14" customFormat="1">
      <c r="A98" s="14"/>
      <c r="B98" s="257"/>
      <c r="C98" s="258"/>
      <c r="D98" s="241" t="s">
        <v>173</v>
      </c>
      <c r="E98" s="259" t="s">
        <v>19</v>
      </c>
      <c r="F98" s="260" t="s">
        <v>184</v>
      </c>
      <c r="G98" s="258"/>
      <c r="H98" s="261">
        <v>454</v>
      </c>
      <c r="I98" s="262"/>
      <c r="J98" s="258"/>
      <c r="K98" s="258"/>
      <c r="L98" s="263"/>
      <c r="M98" s="264"/>
      <c r="N98" s="265"/>
      <c r="O98" s="265"/>
      <c r="P98" s="265"/>
      <c r="Q98" s="265"/>
      <c r="R98" s="265"/>
      <c r="S98" s="265"/>
      <c r="T98" s="266"/>
      <c r="U98" s="14"/>
      <c r="V98" s="14"/>
      <c r="W98" s="14"/>
      <c r="X98" s="14"/>
      <c r="Y98" s="14"/>
      <c r="Z98" s="14"/>
      <c r="AA98" s="14"/>
      <c r="AB98" s="14"/>
      <c r="AC98" s="14"/>
      <c r="AD98" s="14"/>
      <c r="AE98" s="14"/>
      <c r="AT98" s="267" t="s">
        <v>173</v>
      </c>
      <c r="AU98" s="267" t="s">
        <v>74</v>
      </c>
      <c r="AV98" s="14" t="s">
        <v>114</v>
      </c>
      <c r="AW98" s="14" t="s">
        <v>35</v>
      </c>
      <c r="AX98" s="14" t="s">
        <v>81</v>
      </c>
      <c r="AY98" s="267" t="s">
        <v>148</v>
      </c>
    </row>
    <row r="99" s="2" customFormat="1" ht="21.75" customHeight="1">
      <c r="A99" s="38"/>
      <c r="B99" s="39"/>
      <c r="C99" s="268" t="s">
        <v>90</v>
      </c>
      <c r="D99" s="268" t="s">
        <v>220</v>
      </c>
      <c r="E99" s="269" t="s">
        <v>460</v>
      </c>
      <c r="F99" s="270" t="s">
        <v>461</v>
      </c>
      <c r="G99" s="271" t="s">
        <v>154</v>
      </c>
      <c r="H99" s="272">
        <v>84</v>
      </c>
      <c r="I99" s="273"/>
      <c r="J99" s="274">
        <f>ROUND(I99*H99,2)</f>
        <v>0</v>
      </c>
      <c r="K99" s="270" t="s">
        <v>155</v>
      </c>
      <c r="L99" s="275"/>
      <c r="M99" s="276" t="s">
        <v>19</v>
      </c>
      <c r="N99" s="277" t="s">
        <v>45</v>
      </c>
      <c r="O99" s="84"/>
      <c r="P99" s="237">
        <f>O99*H99</f>
        <v>0</v>
      </c>
      <c r="Q99" s="237">
        <v>0.104</v>
      </c>
      <c r="R99" s="237">
        <f>Q99*H99</f>
        <v>8.7359999999999989</v>
      </c>
      <c r="S99" s="237">
        <v>0</v>
      </c>
      <c r="T99" s="238">
        <f>S99*H99</f>
        <v>0</v>
      </c>
      <c r="U99" s="38"/>
      <c r="V99" s="38"/>
      <c r="W99" s="38"/>
      <c r="X99" s="38"/>
      <c r="Y99" s="38"/>
      <c r="Z99" s="38"/>
      <c r="AA99" s="38"/>
      <c r="AB99" s="38"/>
      <c r="AC99" s="38"/>
      <c r="AD99" s="38"/>
      <c r="AE99" s="38"/>
      <c r="AR99" s="239" t="s">
        <v>207</v>
      </c>
      <c r="AT99" s="239" t="s">
        <v>220</v>
      </c>
      <c r="AU99" s="239" t="s">
        <v>74</v>
      </c>
      <c r="AY99" s="17" t="s">
        <v>148</v>
      </c>
      <c r="BE99" s="240">
        <f>IF(N99="základní",J99,0)</f>
        <v>0</v>
      </c>
      <c r="BF99" s="240">
        <f>IF(N99="snížená",J99,0)</f>
        <v>0</v>
      </c>
      <c r="BG99" s="240">
        <f>IF(N99="zákl. přenesená",J99,0)</f>
        <v>0</v>
      </c>
      <c r="BH99" s="240">
        <f>IF(N99="sníž. přenesená",J99,0)</f>
        <v>0</v>
      </c>
      <c r="BI99" s="240">
        <f>IF(N99="nulová",J99,0)</f>
        <v>0</v>
      </c>
      <c r="BJ99" s="17" t="s">
        <v>81</v>
      </c>
      <c r="BK99" s="240">
        <f>ROUND(I99*H99,2)</f>
        <v>0</v>
      </c>
      <c r="BL99" s="17" t="s">
        <v>114</v>
      </c>
      <c r="BM99" s="239" t="s">
        <v>462</v>
      </c>
    </row>
    <row r="100" s="2" customFormat="1">
      <c r="A100" s="38"/>
      <c r="B100" s="39"/>
      <c r="C100" s="40"/>
      <c r="D100" s="241" t="s">
        <v>157</v>
      </c>
      <c r="E100" s="40"/>
      <c r="F100" s="242" t="s">
        <v>461</v>
      </c>
      <c r="G100" s="40"/>
      <c r="H100" s="40"/>
      <c r="I100" s="148"/>
      <c r="J100" s="40"/>
      <c r="K100" s="40"/>
      <c r="L100" s="44"/>
      <c r="M100" s="243"/>
      <c r="N100" s="244"/>
      <c r="O100" s="84"/>
      <c r="P100" s="84"/>
      <c r="Q100" s="84"/>
      <c r="R100" s="84"/>
      <c r="S100" s="84"/>
      <c r="T100" s="85"/>
      <c r="U100" s="38"/>
      <c r="V100" s="38"/>
      <c r="W100" s="38"/>
      <c r="X100" s="38"/>
      <c r="Y100" s="38"/>
      <c r="Z100" s="38"/>
      <c r="AA100" s="38"/>
      <c r="AB100" s="38"/>
      <c r="AC100" s="38"/>
      <c r="AD100" s="38"/>
      <c r="AE100" s="38"/>
      <c r="AT100" s="17" t="s">
        <v>157</v>
      </c>
      <c r="AU100" s="17" t="s">
        <v>74</v>
      </c>
    </row>
    <row r="101" s="13" customFormat="1">
      <c r="A101" s="13"/>
      <c r="B101" s="246"/>
      <c r="C101" s="247"/>
      <c r="D101" s="241" t="s">
        <v>173</v>
      </c>
      <c r="E101" s="248" t="s">
        <v>19</v>
      </c>
      <c r="F101" s="249" t="s">
        <v>463</v>
      </c>
      <c r="G101" s="247"/>
      <c r="H101" s="250">
        <v>55</v>
      </c>
      <c r="I101" s="251"/>
      <c r="J101" s="247"/>
      <c r="K101" s="247"/>
      <c r="L101" s="252"/>
      <c r="M101" s="253"/>
      <c r="N101" s="254"/>
      <c r="O101" s="254"/>
      <c r="P101" s="254"/>
      <c r="Q101" s="254"/>
      <c r="R101" s="254"/>
      <c r="S101" s="254"/>
      <c r="T101" s="255"/>
      <c r="U101" s="13"/>
      <c r="V101" s="13"/>
      <c r="W101" s="13"/>
      <c r="X101" s="13"/>
      <c r="Y101" s="13"/>
      <c r="Z101" s="13"/>
      <c r="AA101" s="13"/>
      <c r="AB101" s="13"/>
      <c r="AC101" s="13"/>
      <c r="AD101" s="13"/>
      <c r="AE101" s="13"/>
      <c r="AT101" s="256" t="s">
        <v>173</v>
      </c>
      <c r="AU101" s="256" t="s">
        <v>74</v>
      </c>
      <c r="AV101" s="13" t="s">
        <v>83</v>
      </c>
      <c r="AW101" s="13" t="s">
        <v>35</v>
      </c>
      <c r="AX101" s="13" t="s">
        <v>74</v>
      </c>
      <c r="AY101" s="256" t="s">
        <v>148</v>
      </c>
    </row>
    <row r="102" s="13" customFormat="1">
      <c r="A102" s="13"/>
      <c r="B102" s="246"/>
      <c r="C102" s="247"/>
      <c r="D102" s="241" t="s">
        <v>173</v>
      </c>
      <c r="E102" s="248" t="s">
        <v>19</v>
      </c>
      <c r="F102" s="249" t="s">
        <v>464</v>
      </c>
      <c r="G102" s="247"/>
      <c r="H102" s="250">
        <v>29</v>
      </c>
      <c r="I102" s="251"/>
      <c r="J102" s="247"/>
      <c r="K102" s="247"/>
      <c r="L102" s="252"/>
      <c r="M102" s="253"/>
      <c r="N102" s="254"/>
      <c r="O102" s="254"/>
      <c r="P102" s="254"/>
      <c r="Q102" s="254"/>
      <c r="R102" s="254"/>
      <c r="S102" s="254"/>
      <c r="T102" s="255"/>
      <c r="U102" s="13"/>
      <c r="V102" s="13"/>
      <c r="W102" s="13"/>
      <c r="X102" s="13"/>
      <c r="Y102" s="13"/>
      <c r="Z102" s="13"/>
      <c r="AA102" s="13"/>
      <c r="AB102" s="13"/>
      <c r="AC102" s="13"/>
      <c r="AD102" s="13"/>
      <c r="AE102" s="13"/>
      <c r="AT102" s="256" t="s">
        <v>173</v>
      </c>
      <c r="AU102" s="256" t="s">
        <v>74</v>
      </c>
      <c r="AV102" s="13" t="s">
        <v>83</v>
      </c>
      <c r="AW102" s="13" t="s">
        <v>35</v>
      </c>
      <c r="AX102" s="13" t="s">
        <v>74</v>
      </c>
      <c r="AY102" s="256" t="s">
        <v>148</v>
      </c>
    </row>
    <row r="103" s="14" customFormat="1">
      <c r="A103" s="14"/>
      <c r="B103" s="257"/>
      <c r="C103" s="258"/>
      <c r="D103" s="241" t="s">
        <v>173</v>
      </c>
      <c r="E103" s="259" t="s">
        <v>19</v>
      </c>
      <c r="F103" s="260" t="s">
        <v>184</v>
      </c>
      <c r="G103" s="258"/>
      <c r="H103" s="261">
        <v>84</v>
      </c>
      <c r="I103" s="262"/>
      <c r="J103" s="258"/>
      <c r="K103" s="258"/>
      <c r="L103" s="263"/>
      <c r="M103" s="264"/>
      <c r="N103" s="265"/>
      <c r="O103" s="265"/>
      <c r="P103" s="265"/>
      <c r="Q103" s="265"/>
      <c r="R103" s="265"/>
      <c r="S103" s="265"/>
      <c r="T103" s="266"/>
      <c r="U103" s="14"/>
      <c r="V103" s="14"/>
      <c r="W103" s="14"/>
      <c r="X103" s="14"/>
      <c r="Y103" s="14"/>
      <c r="Z103" s="14"/>
      <c r="AA103" s="14"/>
      <c r="AB103" s="14"/>
      <c r="AC103" s="14"/>
      <c r="AD103" s="14"/>
      <c r="AE103" s="14"/>
      <c r="AT103" s="267" t="s">
        <v>173</v>
      </c>
      <c r="AU103" s="267" t="s">
        <v>74</v>
      </c>
      <c r="AV103" s="14" t="s">
        <v>114</v>
      </c>
      <c r="AW103" s="14" t="s">
        <v>35</v>
      </c>
      <c r="AX103" s="14" t="s">
        <v>81</v>
      </c>
      <c r="AY103" s="267" t="s">
        <v>148</v>
      </c>
    </row>
    <row r="104" s="2" customFormat="1" ht="21.75" customHeight="1">
      <c r="A104" s="38"/>
      <c r="B104" s="39"/>
      <c r="C104" s="268" t="s">
        <v>114</v>
      </c>
      <c r="D104" s="268" t="s">
        <v>220</v>
      </c>
      <c r="E104" s="269" t="s">
        <v>465</v>
      </c>
      <c r="F104" s="270" t="s">
        <v>466</v>
      </c>
      <c r="G104" s="271" t="s">
        <v>273</v>
      </c>
      <c r="H104" s="272">
        <v>10</v>
      </c>
      <c r="I104" s="273"/>
      <c r="J104" s="274">
        <f>ROUND(I104*H104,2)</f>
        <v>0</v>
      </c>
      <c r="K104" s="270" t="s">
        <v>155</v>
      </c>
      <c r="L104" s="275"/>
      <c r="M104" s="276" t="s">
        <v>19</v>
      </c>
      <c r="N104" s="277" t="s">
        <v>45</v>
      </c>
      <c r="O104" s="84"/>
      <c r="P104" s="237">
        <f>O104*H104</f>
        <v>0</v>
      </c>
      <c r="Q104" s="237">
        <v>0.064979999999999996</v>
      </c>
      <c r="R104" s="237">
        <f>Q104*H104</f>
        <v>0.64979999999999993</v>
      </c>
      <c r="S104" s="237">
        <v>0</v>
      </c>
      <c r="T104" s="238">
        <f>S104*H104</f>
        <v>0</v>
      </c>
      <c r="U104" s="38"/>
      <c r="V104" s="38"/>
      <c r="W104" s="38"/>
      <c r="X104" s="38"/>
      <c r="Y104" s="38"/>
      <c r="Z104" s="38"/>
      <c r="AA104" s="38"/>
      <c r="AB104" s="38"/>
      <c r="AC104" s="38"/>
      <c r="AD104" s="38"/>
      <c r="AE104" s="38"/>
      <c r="AR104" s="239" t="s">
        <v>207</v>
      </c>
      <c r="AT104" s="239" t="s">
        <v>220</v>
      </c>
      <c r="AU104" s="239" t="s">
        <v>74</v>
      </c>
      <c r="AY104" s="17" t="s">
        <v>148</v>
      </c>
      <c r="BE104" s="240">
        <f>IF(N104="základní",J104,0)</f>
        <v>0</v>
      </c>
      <c r="BF104" s="240">
        <f>IF(N104="snížená",J104,0)</f>
        <v>0</v>
      </c>
      <c r="BG104" s="240">
        <f>IF(N104="zákl. přenesená",J104,0)</f>
        <v>0</v>
      </c>
      <c r="BH104" s="240">
        <f>IF(N104="sníž. přenesená",J104,0)</f>
        <v>0</v>
      </c>
      <c r="BI104" s="240">
        <f>IF(N104="nulová",J104,0)</f>
        <v>0</v>
      </c>
      <c r="BJ104" s="17" t="s">
        <v>81</v>
      </c>
      <c r="BK104" s="240">
        <f>ROUND(I104*H104,2)</f>
        <v>0</v>
      </c>
      <c r="BL104" s="17" t="s">
        <v>114</v>
      </c>
      <c r="BM104" s="239" t="s">
        <v>467</v>
      </c>
    </row>
    <row r="105" s="2" customFormat="1">
      <c r="A105" s="38"/>
      <c r="B105" s="39"/>
      <c r="C105" s="40"/>
      <c r="D105" s="241" t="s">
        <v>157</v>
      </c>
      <c r="E105" s="40"/>
      <c r="F105" s="242" t="s">
        <v>466</v>
      </c>
      <c r="G105" s="40"/>
      <c r="H105" s="40"/>
      <c r="I105" s="148"/>
      <c r="J105" s="40"/>
      <c r="K105" s="40"/>
      <c r="L105" s="44"/>
      <c r="M105" s="243"/>
      <c r="N105" s="244"/>
      <c r="O105" s="84"/>
      <c r="P105" s="84"/>
      <c r="Q105" s="84"/>
      <c r="R105" s="84"/>
      <c r="S105" s="84"/>
      <c r="T105" s="85"/>
      <c r="U105" s="38"/>
      <c r="V105" s="38"/>
      <c r="W105" s="38"/>
      <c r="X105" s="38"/>
      <c r="Y105" s="38"/>
      <c r="Z105" s="38"/>
      <c r="AA105" s="38"/>
      <c r="AB105" s="38"/>
      <c r="AC105" s="38"/>
      <c r="AD105" s="38"/>
      <c r="AE105" s="38"/>
      <c r="AT105" s="17" t="s">
        <v>157</v>
      </c>
      <c r="AU105" s="17" t="s">
        <v>74</v>
      </c>
    </row>
    <row r="106" s="15" customFormat="1">
      <c r="A106" s="15"/>
      <c r="B106" s="278"/>
      <c r="C106" s="279"/>
      <c r="D106" s="241" t="s">
        <v>173</v>
      </c>
      <c r="E106" s="280" t="s">
        <v>19</v>
      </c>
      <c r="F106" s="281" t="s">
        <v>468</v>
      </c>
      <c r="G106" s="279"/>
      <c r="H106" s="280" t="s">
        <v>19</v>
      </c>
      <c r="I106" s="282"/>
      <c r="J106" s="279"/>
      <c r="K106" s="279"/>
      <c r="L106" s="283"/>
      <c r="M106" s="284"/>
      <c r="N106" s="285"/>
      <c r="O106" s="285"/>
      <c r="P106" s="285"/>
      <c r="Q106" s="285"/>
      <c r="R106" s="285"/>
      <c r="S106" s="285"/>
      <c r="T106" s="286"/>
      <c r="U106" s="15"/>
      <c r="V106" s="15"/>
      <c r="W106" s="15"/>
      <c r="X106" s="15"/>
      <c r="Y106" s="15"/>
      <c r="Z106" s="15"/>
      <c r="AA106" s="15"/>
      <c r="AB106" s="15"/>
      <c r="AC106" s="15"/>
      <c r="AD106" s="15"/>
      <c r="AE106" s="15"/>
      <c r="AT106" s="287" t="s">
        <v>173</v>
      </c>
      <c r="AU106" s="287" t="s">
        <v>74</v>
      </c>
      <c r="AV106" s="15" t="s">
        <v>81</v>
      </c>
      <c r="AW106" s="15" t="s">
        <v>35</v>
      </c>
      <c r="AX106" s="15" t="s">
        <v>74</v>
      </c>
      <c r="AY106" s="287" t="s">
        <v>148</v>
      </c>
    </row>
    <row r="107" s="13" customFormat="1">
      <c r="A107" s="13"/>
      <c r="B107" s="246"/>
      <c r="C107" s="247"/>
      <c r="D107" s="241" t="s">
        <v>173</v>
      </c>
      <c r="E107" s="248" t="s">
        <v>19</v>
      </c>
      <c r="F107" s="249" t="s">
        <v>219</v>
      </c>
      <c r="G107" s="247"/>
      <c r="H107" s="250">
        <v>10</v>
      </c>
      <c r="I107" s="251"/>
      <c r="J107" s="247"/>
      <c r="K107" s="247"/>
      <c r="L107" s="252"/>
      <c r="M107" s="253"/>
      <c r="N107" s="254"/>
      <c r="O107" s="254"/>
      <c r="P107" s="254"/>
      <c r="Q107" s="254"/>
      <c r="R107" s="254"/>
      <c r="S107" s="254"/>
      <c r="T107" s="255"/>
      <c r="U107" s="13"/>
      <c r="V107" s="13"/>
      <c r="W107" s="13"/>
      <c r="X107" s="13"/>
      <c r="Y107" s="13"/>
      <c r="Z107" s="13"/>
      <c r="AA107" s="13"/>
      <c r="AB107" s="13"/>
      <c r="AC107" s="13"/>
      <c r="AD107" s="13"/>
      <c r="AE107" s="13"/>
      <c r="AT107" s="256" t="s">
        <v>173</v>
      </c>
      <c r="AU107" s="256" t="s">
        <v>74</v>
      </c>
      <c r="AV107" s="13" t="s">
        <v>83</v>
      </c>
      <c r="AW107" s="13" t="s">
        <v>35</v>
      </c>
      <c r="AX107" s="13" t="s">
        <v>81</v>
      </c>
      <c r="AY107" s="256" t="s">
        <v>148</v>
      </c>
    </row>
    <row r="108" s="2" customFormat="1" ht="21.75" customHeight="1">
      <c r="A108" s="38"/>
      <c r="B108" s="39"/>
      <c r="C108" s="268" t="s">
        <v>149</v>
      </c>
      <c r="D108" s="268" t="s">
        <v>220</v>
      </c>
      <c r="E108" s="269" t="s">
        <v>469</v>
      </c>
      <c r="F108" s="270" t="s">
        <v>470</v>
      </c>
      <c r="G108" s="271" t="s">
        <v>273</v>
      </c>
      <c r="H108" s="272">
        <v>10</v>
      </c>
      <c r="I108" s="273"/>
      <c r="J108" s="274">
        <f>ROUND(I108*H108,2)</f>
        <v>0</v>
      </c>
      <c r="K108" s="270" t="s">
        <v>155</v>
      </c>
      <c r="L108" s="275"/>
      <c r="M108" s="276" t="s">
        <v>19</v>
      </c>
      <c r="N108" s="277" t="s">
        <v>45</v>
      </c>
      <c r="O108" s="84"/>
      <c r="P108" s="237">
        <f>O108*H108</f>
        <v>0</v>
      </c>
      <c r="Q108" s="237">
        <v>0.064979999999999996</v>
      </c>
      <c r="R108" s="237">
        <f>Q108*H108</f>
        <v>0.64979999999999993</v>
      </c>
      <c r="S108" s="237">
        <v>0</v>
      </c>
      <c r="T108" s="238">
        <f>S108*H108</f>
        <v>0</v>
      </c>
      <c r="U108" s="38"/>
      <c r="V108" s="38"/>
      <c r="W108" s="38"/>
      <c r="X108" s="38"/>
      <c r="Y108" s="38"/>
      <c r="Z108" s="38"/>
      <c r="AA108" s="38"/>
      <c r="AB108" s="38"/>
      <c r="AC108" s="38"/>
      <c r="AD108" s="38"/>
      <c r="AE108" s="38"/>
      <c r="AR108" s="239" t="s">
        <v>207</v>
      </c>
      <c r="AT108" s="239" t="s">
        <v>220</v>
      </c>
      <c r="AU108" s="239" t="s">
        <v>74</v>
      </c>
      <c r="AY108" s="17" t="s">
        <v>148</v>
      </c>
      <c r="BE108" s="240">
        <f>IF(N108="základní",J108,0)</f>
        <v>0</v>
      </c>
      <c r="BF108" s="240">
        <f>IF(N108="snížená",J108,0)</f>
        <v>0</v>
      </c>
      <c r="BG108" s="240">
        <f>IF(N108="zákl. přenesená",J108,0)</f>
        <v>0</v>
      </c>
      <c r="BH108" s="240">
        <f>IF(N108="sníž. přenesená",J108,0)</f>
        <v>0</v>
      </c>
      <c r="BI108" s="240">
        <f>IF(N108="nulová",J108,0)</f>
        <v>0</v>
      </c>
      <c r="BJ108" s="17" t="s">
        <v>81</v>
      </c>
      <c r="BK108" s="240">
        <f>ROUND(I108*H108,2)</f>
        <v>0</v>
      </c>
      <c r="BL108" s="17" t="s">
        <v>114</v>
      </c>
      <c r="BM108" s="239" t="s">
        <v>471</v>
      </c>
    </row>
    <row r="109" s="2" customFormat="1">
      <c r="A109" s="38"/>
      <c r="B109" s="39"/>
      <c r="C109" s="40"/>
      <c r="D109" s="241" t="s">
        <v>157</v>
      </c>
      <c r="E109" s="40"/>
      <c r="F109" s="242" t="s">
        <v>470</v>
      </c>
      <c r="G109" s="40"/>
      <c r="H109" s="40"/>
      <c r="I109" s="148"/>
      <c r="J109" s="40"/>
      <c r="K109" s="40"/>
      <c r="L109" s="44"/>
      <c r="M109" s="243"/>
      <c r="N109" s="244"/>
      <c r="O109" s="84"/>
      <c r="P109" s="84"/>
      <c r="Q109" s="84"/>
      <c r="R109" s="84"/>
      <c r="S109" s="84"/>
      <c r="T109" s="85"/>
      <c r="U109" s="38"/>
      <c r="V109" s="38"/>
      <c r="W109" s="38"/>
      <c r="X109" s="38"/>
      <c r="Y109" s="38"/>
      <c r="Z109" s="38"/>
      <c r="AA109" s="38"/>
      <c r="AB109" s="38"/>
      <c r="AC109" s="38"/>
      <c r="AD109" s="38"/>
      <c r="AE109" s="38"/>
      <c r="AT109" s="17" t="s">
        <v>157</v>
      </c>
      <c r="AU109" s="17" t="s">
        <v>74</v>
      </c>
    </row>
    <row r="110" s="15" customFormat="1">
      <c r="A110" s="15"/>
      <c r="B110" s="278"/>
      <c r="C110" s="279"/>
      <c r="D110" s="241" t="s">
        <v>173</v>
      </c>
      <c r="E110" s="280" t="s">
        <v>19</v>
      </c>
      <c r="F110" s="281" t="s">
        <v>468</v>
      </c>
      <c r="G110" s="279"/>
      <c r="H110" s="280" t="s">
        <v>19</v>
      </c>
      <c r="I110" s="282"/>
      <c r="J110" s="279"/>
      <c r="K110" s="279"/>
      <c r="L110" s="283"/>
      <c r="M110" s="284"/>
      <c r="N110" s="285"/>
      <c r="O110" s="285"/>
      <c r="P110" s="285"/>
      <c r="Q110" s="285"/>
      <c r="R110" s="285"/>
      <c r="S110" s="285"/>
      <c r="T110" s="286"/>
      <c r="U110" s="15"/>
      <c r="V110" s="15"/>
      <c r="W110" s="15"/>
      <c r="X110" s="15"/>
      <c r="Y110" s="15"/>
      <c r="Z110" s="15"/>
      <c r="AA110" s="15"/>
      <c r="AB110" s="15"/>
      <c r="AC110" s="15"/>
      <c r="AD110" s="15"/>
      <c r="AE110" s="15"/>
      <c r="AT110" s="287" t="s">
        <v>173</v>
      </c>
      <c r="AU110" s="287" t="s">
        <v>74</v>
      </c>
      <c r="AV110" s="15" t="s">
        <v>81</v>
      </c>
      <c r="AW110" s="15" t="s">
        <v>35</v>
      </c>
      <c r="AX110" s="15" t="s">
        <v>74</v>
      </c>
      <c r="AY110" s="287" t="s">
        <v>148</v>
      </c>
    </row>
    <row r="111" s="13" customFormat="1">
      <c r="A111" s="13"/>
      <c r="B111" s="246"/>
      <c r="C111" s="247"/>
      <c r="D111" s="241" t="s">
        <v>173</v>
      </c>
      <c r="E111" s="248" t="s">
        <v>19</v>
      </c>
      <c r="F111" s="249" t="s">
        <v>219</v>
      </c>
      <c r="G111" s="247"/>
      <c r="H111" s="250">
        <v>10</v>
      </c>
      <c r="I111" s="251"/>
      <c r="J111" s="247"/>
      <c r="K111" s="247"/>
      <c r="L111" s="252"/>
      <c r="M111" s="253"/>
      <c r="N111" s="254"/>
      <c r="O111" s="254"/>
      <c r="P111" s="254"/>
      <c r="Q111" s="254"/>
      <c r="R111" s="254"/>
      <c r="S111" s="254"/>
      <c r="T111" s="255"/>
      <c r="U111" s="13"/>
      <c r="V111" s="13"/>
      <c r="W111" s="13"/>
      <c r="X111" s="13"/>
      <c r="Y111" s="13"/>
      <c r="Z111" s="13"/>
      <c r="AA111" s="13"/>
      <c r="AB111" s="13"/>
      <c r="AC111" s="13"/>
      <c r="AD111" s="13"/>
      <c r="AE111" s="13"/>
      <c r="AT111" s="256" t="s">
        <v>173</v>
      </c>
      <c r="AU111" s="256" t="s">
        <v>74</v>
      </c>
      <c r="AV111" s="13" t="s">
        <v>83</v>
      </c>
      <c r="AW111" s="13" t="s">
        <v>35</v>
      </c>
      <c r="AX111" s="13" t="s">
        <v>81</v>
      </c>
      <c r="AY111" s="256" t="s">
        <v>148</v>
      </c>
    </row>
    <row r="112" s="2" customFormat="1" ht="21.75" customHeight="1">
      <c r="A112" s="38"/>
      <c r="B112" s="39"/>
      <c r="C112" s="268" t="s">
        <v>193</v>
      </c>
      <c r="D112" s="268" t="s">
        <v>220</v>
      </c>
      <c r="E112" s="269" t="s">
        <v>472</v>
      </c>
      <c r="F112" s="270" t="s">
        <v>473</v>
      </c>
      <c r="G112" s="271" t="s">
        <v>273</v>
      </c>
      <c r="H112" s="272">
        <v>8</v>
      </c>
      <c r="I112" s="273"/>
      <c r="J112" s="274">
        <f>ROUND(I112*H112,2)</f>
        <v>0</v>
      </c>
      <c r="K112" s="270" t="s">
        <v>155</v>
      </c>
      <c r="L112" s="275"/>
      <c r="M112" s="276" t="s">
        <v>19</v>
      </c>
      <c r="N112" s="277" t="s">
        <v>45</v>
      </c>
      <c r="O112" s="84"/>
      <c r="P112" s="237">
        <f>O112*H112</f>
        <v>0</v>
      </c>
      <c r="Q112" s="237">
        <v>0.049390000000000003</v>
      </c>
      <c r="R112" s="237">
        <f>Q112*H112</f>
        <v>0.39512000000000003</v>
      </c>
      <c r="S112" s="237">
        <v>0</v>
      </c>
      <c r="T112" s="238">
        <f>S112*H112</f>
        <v>0</v>
      </c>
      <c r="U112" s="38"/>
      <c r="V112" s="38"/>
      <c r="W112" s="38"/>
      <c r="X112" s="38"/>
      <c r="Y112" s="38"/>
      <c r="Z112" s="38"/>
      <c r="AA112" s="38"/>
      <c r="AB112" s="38"/>
      <c r="AC112" s="38"/>
      <c r="AD112" s="38"/>
      <c r="AE112" s="38"/>
      <c r="AR112" s="239" t="s">
        <v>207</v>
      </c>
      <c r="AT112" s="239" t="s">
        <v>220</v>
      </c>
      <c r="AU112" s="239" t="s">
        <v>74</v>
      </c>
      <c r="AY112" s="17" t="s">
        <v>148</v>
      </c>
      <c r="BE112" s="240">
        <f>IF(N112="základní",J112,0)</f>
        <v>0</v>
      </c>
      <c r="BF112" s="240">
        <f>IF(N112="snížená",J112,0)</f>
        <v>0</v>
      </c>
      <c r="BG112" s="240">
        <f>IF(N112="zákl. přenesená",J112,0)</f>
        <v>0</v>
      </c>
      <c r="BH112" s="240">
        <f>IF(N112="sníž. přenesená",J112,0)</f>
        <v>0</v>
      </c>
      <c r="BI112" s="240">
        <f>IF(N112="nulová",J112,0)</f>
        <v>0</v>
      </c>
      <c r="BJ112" s="17" t="s">
        <v>81</v>
      </c>
      <c r="BK112" s="240">
        <f>ROUND(I112*H112,2)</f>
        <v>0</v>
      </c>
      <c r="BL112" s="17" t="s">
        <v>114</v>
      </c>
      <c r="BM112" s="239" t="s">
        <v>474</v>
      </c>
    </row>
    <row r="113" s="2" customFormat="1">
      <c r="A113" s="38"/>
      <c r="B113" s="39"/>
      <c r="C113" s="40"/>
      <c r="D113" s="241" t="s">
        <v>157</v>
      </c>
      <c r="E113" s="40"/>
      <c r="F113" s="242" t="s">
        <v>473</v>
      </c>
      <c r="G113" s="40"/>
      <c r="H113" s="40"/>
      <c r="I113" s="148"/>
      <c r="J113" s="40"/>
      <c r="K113" s="40"/>
      <c r="L113" s="44"/>
      <c r="M113" s="243"/>
      <c r="N113" s="244"/>
      <c r="O113" s="84"/>
      <c r="P113" s="84"/>
      <c r="Q113" s="84"/>
      <c r="R113" s="84"/>
      <c r="S113" s="84"/>
      <c r="T113" s="85"/>
      <c r="U113" s="38"/>
      <c r="V113" s="38"/>
      <c r="W113" s="38"/>
      <c r="X113" s="38"/>
      <c r="Y113" s="38"/>
      <c r="Z113" s="38"/>
      <c r="AA113" s="38"/>
      <c r="AB113" s="38"/>
      <c r="AC113" s="38"/>
      <c r="AD113" s="38"/>
      <c r="AE113" s="38"/>
      <c r="AT113" s="17" t="s">
        <v>157</v>
      </c>
      <c r="AU113" s="17" t="s">
        <v>74</v>
      </c>
    </row>
    <row r="114" s="15" customFormat="1">
      <c r="A114" s="15"/>
      <c r="B114" s="278"/>
      <c r="C114" s="279"/>
      <c r="D114" s="241" t="s">
        <v>173</v>
      </c>
      <c r="E114" s="280" t="s">
        <v>19</v>
      </c>
      <c r="F114" s="281" t="s">
        <v>468</v>
      </c>
      <c r="G114" s="279"/>
      <c r="H114" s="280" t="s">
        <v>19</v>
      </c>
      <c r="I114" s="282"/>
      <c r="J114" s="279"/>
      <c r="K114" s="279"/>
      <c r="L114" s="283"/>
      <c r="M114" s="284"/>
      <c r="N114" s="285"/>
      <c r="O114" s="285"/>
      <c r="P114" s="285"/>
      <c r="Q114" s="285"/>
      <c r="R114" s="285"/>
      <c r="S114" s="285"/>
      <c r="T114" s="286"/>
      <c r="U114" s="15"/>
      <c r="V114" s="15"/>
      <c r="W114" s="15"/>
      <c r="X114" s="15"/>
      <c r="Y114" s="15"/>
      <c r="Z114" s="15"/>
      <c r="AA114" s="15"/>
      <c r="AB114" s="15"/>
      <c r="AC114" s="15"/>
      <c r="AD114" s="15"/>
      <c r="AE114" s="15"/>
      <c r="AT114" s="287" t="s">
        <v>173</v>
      </c>
      <c r="AU114" s="287" t="s">
        <v>74</v>
      </c>
      <c r="AV114" s="15" t="s">
        <v>81</v>
      </c>
      <c r="AW114" s="15" t="s">
        <v>35</v>
      </c>
      <c r="AX114" s="15" t="s">
        <v>74</v>
      </c>
      <c r="AY114" s="287" t="s">
        <v>148</v>
      </c>
    </row>
    <row r="115" s="13" customFormat="1">
      <c r="A115" s="13"/>
      <c r="B115" s="246"/>
      <c r="C115" s="247"/>
      <c r="D115" s="241" t="s">
        <v>173</v>
      </c>
      <c r="E115" s="248" t="s">
        <v>19</v>
      </c>
      <c r="F115" s="249" t="s">
        <v>207</v>
      </c>
      <c r="G115" s="247"/>
      <c r="H115" s="250">
        <v>8</v>
      </c>
      <c r="I115" s="251"/>
      <c r="J115" s="247"/>
      <c r="K115" s="247"/>
      <c r="L115" s="252"/>
      <c r="M115" s="253"/>
      <c r="N115" s="254"/>
      <c r="O115" s="254"/>
      <c r="P115" s="254"/>
      <c r="Q115" s="254"/>
      <c r="R115" s="254"/>
      <c r="S115" s="254"/>
      <c r="T115" s="255"/>
      <c r="U115" s="13"/>
      <c r="V115" s="13"/>
      <c r="W115" s="13"/>
      <c r="X115" s="13"/>
      <c r="Y115" s="13"/>
      <c r="Z115" s="13"/>
      <c r="AA115" s="13"/>
      <c r="AB115" s="13"/>
      <c r="AC115" s="13"/>
      <c r="AD115" s="13"/>
      <c r="AE115" s="13"/>
      <c r="AT115" s="256" t="s">
        <v>173</v>
      </c>
      <c r="AU115" s="256" t="s">
        <v>74</v>
      </c>
      <c r="AV115" s="13" t="s">
        <v>83</v>
      </c>
      <c r="AW115" s="13" t="s">
        <v>35</v>
      </c>
      <c r="AX115" s="13" t="s">
        <v>81</v>
      </c>
      <c r="AY115" s="256" t="s">
        <v>148</v>
      </c>
    </row>
    <row r="116" s="2" customFormat="1" ht="21.75" customHeight="1">
      <c r="A116" s="38"/>
      <c r="B116" s="39"/>
      <c r="C116" s="268" t="s">
        <v>200</v>
      </c>
      <c r="D116" s="268" t="s">
        <v>220</v>
      </c>
      <c r="E116" s="269" t="s">
        <v>475</v>
      </c>
      <c r="F116" s="270" t="s">
        <v>476</v>
      </c>
      <c r="G116" s="271" t="s">
        <v>273</v>
      </c>
      <c r="H116" s="272">
        <v>8</v>
      </c>
      <c r="I116" s="273"/>
      <c r="J116" s="274">
        <f>ROUND(I116*H116,2)</f>
        <v>0</v>
      </c>
      <c r="K116" s="270" t="s">
        <v>155</v>
      </c>
      <c r="L116" s="275"/>
      <c r="M116" s="276" t="s">
        <v>19</v>
      </c>
      <c r="N116" s="277" t="s">
        <v>45</v>
      </c>
      <c r="O116" s="84"/>
      <c r="P116" s="237">
        <f>O116*H116</f>
        <v>0</v>
      </c>
      <c r="Q116" s="237">
        <v>0.049390000000000003</v>
      </c>
      <c r="R116" s="237">
        <f>Q116*H116</f>
        <v>0.39512000000000003</v>
      </c>
      <c r="S116" s="237">
        <v>0</v>
      </c>
      <c r="T116" s="238">
        <f>S116*H116</f>
        <v>0</v>
      </c>
      <c r="U116" s="38"/>
      <c r="V116" s="38"/>
      <c r="W116" s="38"/>
      <c r="X116" s="38"/>
      <c r="Y116" s="38"/>
      <c r="Z116" s="38"/>
      <c r="AA116" s="38"/>
      <c r="AB116" s="38"/>
      <c r="AC116" s="38"/>
      <c r="AD116" s="38"/>
      <c r="AE116" s="38"/>
      <c r="AR116" s="239" t="s">
        <v>207</v>
      </c>
      <c r="AT116" s="239" t="s">
        <v>220</v>
      </c>
      <c r="AU116" s="239" t="s">
        <v>74</v>
      </c>
      <c r="AY116" s="17" t="s">
        <v>148</v>
      </c>
      <c r="BE116" s="240">
        <f>IF(N116="základní",J116,0)</f>
        <v>0</v>
      </c>
      <c r="BF116" s="240">
        <f>IF(N116="snížená",J116,0)</f>
        <v>0</v>
      </c>
      <c r="BG116" s="240">
        <f>IF(N116="zákl. přenesená",J116,0)</f>
        <v>0</v>
      </c>
      <c r="BH116" s="240">
        <f>IF(N116="sníž. přenesená",J116,0)</f>
        <v>0</v>
      </c>
      <c r="BI116" s="240">
        <f>IF(N116="nulová",J116,0)</f>
        <v>0</v>
      </c>
      <c r="BJ116" s="17" t="s">
        <v>81</v>
      </c>
      <c r="BK116" s="240">
        <f>ROUND(I116*H116,2)</f>
        <v>0</v>
      </c>
      <c r="BL116" s="17" t="s">
        <v>114</v>
      </c>
      <c r="BM116" s="239" t="s">
        <v>477</v>
      </c>
    </row>
    <row r="117" s="2" customFormat="1">
      <c r="A117" s="38"/>
      <c r="B117" s="39"/>
      <c r="C117" s="40"/>
      <c r="D117" s="241" t="s">
        <v>157</v>
      </c>
      <c r="E117" s="40"/>
      <c r="F117" s="242" t="s">
        <v>476</v>
      </c>
      <c r="G117" s="40"/>
      <c r="H117" s="40"/>
      <c r="I117" s="148"/>
      <c r="J117" s="40"/>
      <c r="K117" s="40"/>
      <c r="L117" s="44"/>
      <c r="M117" s="243"/>
      <c r="N117" s="244"/>
      <c r="O117" s="84"/>
      <c r="P117" s="84"/>
      <c r="Q117" s="84"/>
      <c r="R117" s="84"/>
      <c r="S117" s="84"/>
      <c r="T117" s="85"/>
      <c r="U117" s="38"/>
      <c r="V117" s="38"/>
      <c r="W117" s="38"/>
      <c r="X117" s="38"/>
      <c r="Y117" s="38"/>
      <c r="Z117" s="38"/>
      <c r="AA117" s="38"/>
      <c r="AB117" s="38"/>
      <c r="AC117" s="38"/>
      <c r="AD117" s="38"/>
      <c r="AE117" s="38"/>
      <c r="AT117" s="17" t="s">
        <v>157</v>
      </c>
      <c r="AU117" s="17" t="s">
        <v>74</v>
      </c>
    </row>
    <row r="118" s="15" customFormat="1">
      <c r="A118" s="15"/>
      <c r="B118" s="278"/>
      <c r="C118" s="279"/>
      <c r="D118" s="241" t="s">
        <v>173</v>
      </c>
      <c r="E118" s="280" t="s">
        <v>19</v>
      </c>
      <c r="F118" s="281" t="s">
        <v>468</v>
      </c>
      <c r="G118" s="279"/>
      <c r="H118" s="280" t="s">
        <v>19</v>
      </c>
      <c r="I118" s="282"/>
      <c r="J118" s="279"/>
      <c r="K118" s="279"/>
      <c r="L118" s="283"/>
      <c r="M118" s="284"/>
      <c r="N118" s="285"/>
      <c r="O118" s="285"/>
      <c r="P118" s="285"/>
      <c r="Q118" s="285"/>
      <c r="R118" s="285"/>
      <c r="S118" s="285"/>
      <c r="T118" s="286"/>
      <c r="U118" s="15"/>
      <c r="V118" s="15"/>
      <c r="W118" s="15"/>
      <c r="X118" s="15"/>
      <c r="Y118" s="15"/>
      <c r="Z118" s="15"/>
      <c r="AA118" s="15"/>
      <c r="AB118" s="15"/>
      <c r="AC118" s="15"/>
      <c r="AD118" s="15"/>
      <c r="AE118" s="15"/>
      <c r="AT118" s="287" t="s">
        <v>173</v>
      </c>
      <c r="AU118" s="287" t="s">
        <v>74</v>
      </c>
      <c r="AV118" s="15" t="s">
        <v>81</v>
      </c>
      <c r="AW118" s="15" t="s">
        <v>35</v>
      </c>
      <c r="AX118" s="15" t="s">
        <v>74</v>
      </c>
      <c r="AY118" s="287" t="s">
        <v>148</v>
      </c>
    </row>
    <row r="119" s="13" customFormat="1">
      <c r="A119" s="13"/>
      <c r="B119" s="246"/>
      <c r="C119" s="247"/>
      <c r="D119" s="241" t="s">
        <v>173</v>
      </c>
      <c r="E119" s="248" t="s">
        <v>19</v>
      </c>
      <c r="F119" s="249" t="s">
        <v>207</v>
      </c>
      <c r="G119" s="247"/>
      <c r="H119" s="250">
        <v>8</v>
      </c>
      <c r="I119" s="251"/>
      <c r="J119" s="247"/>
      <c r="K119" s="247"/>
      <c r="L119" s="252"/>
      <c r="M119" s="253"/>
      <c r="N119" s="254"/>
      <c r="O119" s="254"/>
      <c r="P119" s="254"/>
      <c r="Q119" s="254"/>
      <c r="R119" s="254"/>
      <c r="S119" s="254"/>
      <c r="T119" s="255"/>
      <c r="U119" s="13"/>
      <c r="V119" s="13"/>
      <c r="W119" s="13"/>
      <c r="X119" s="13"/>
      <c r="Y119" s="13"/>
      <c r="Z119" s="13"/>
      <c r="AA119" s="13"/>
      <c r="AB119" s="13"/>
      <c r="AC119" s="13"/>
      <c r="AD119" s="13"/>
      <c r="AE119" s="13"/>
      <c r="AT119" s="256" t="s">
        <v>173</v>
      </c>
      <c r="AU119" s="256" t="s">
        <v>74</v>
      </c>
      <c r="AV119" s="13" t="s">
        <v>83</v>
      </c>
      <c r="AW119" s="13" t="s">
        <v>35</v>
      </c>
      <c r="AX119" s="13" t="s">
        <v>81</v>
      </c>
      <c r="AY119" s="256" t="s">
        <v>148</v>
      </c>
    </row>
    <row r="120" s="2" customFormat="1" ht="21.75" customHeight="1">
      <c r="A120" s="38"/>
      <c r="B120" s="39"/>
      <c r="C120" s="268" t="s">
        <v>207</v>
      </c>
      <c r="D120" s="268" t="s">
        <v>220</v>
      </c>
      <c r="E120" s="269" t="s">
        <v>478</v>
      </c>
      <c r="F120" s="270" t="s">
        <v>479</v>
      </c>
      <c r="G120" s="271" t="s">
        <v>154</v>
      </c>
      <c r="H120" s="272">
        <v>16</v>
      </c>
      <c r="I120" s="273"/>
      <c r="J120" s="274">
        <f>ROUND(I120*H120,2)</f>
        <v>0</v>
      </c>
      <c r="K120" s="270" t="s">
        <v>155</v>
      </c>
      <c r="L120" s="275"/>
      <c r="M120" s="276" t="s">
        <v>19</v>
      </c>
      <c r="N120" s="277" t="s">
        <v>45</v>
      </c>
      <c r="O120" s="84"/>
      <c r="P120" s="237">
        <f>O120*H120</f>
        <v>0</v>
      </c>
      <c r="Q120" s="237">
        <v>0.24418999999999999</v>
      </c>
      <c r="R120" s="237">
        <f>Q120*H120</f>
        <v>3.9070399999999998</v>
      </c>
      <c r="S120" s="237">
        <v>0</v>
      </c>
      <c r="T120" s="238">
        <f>S120*H120</f>
        <v>0</v>
      </c>
      <c r="U120" s="38"/>
      <c r="V120" s="38"/>
      <c r="W120" s="38"/>
      <c r="X120" s="38"/>
      <c r="Y120" s="38"/>
      <c r="Z120" s="38"/>
      <c r="AA120" s="38"/>
      <c r="AB120" s="38"/>
      <c r="AC120" s="38"/>
      <c r="AD120" s="38"/>
      <c r="AE120" s="38"/>
      <c r="AR120" s="239" t="s">
        <v>207</v>
      </c>
      <c r="AT120" s="239" t="s">
        <v>220</v>
      </c>
      <c r="AU120" s="239" t="s">
        <v>74</v>
      </c>
      <c r="AY120" s="17" t="s">
        <v>148</v>
      </c>
      <c r="BE120" s="240">
        <f>IF(N120="základní",J120,0)</f>
        <v>0</v>
      </c>
      <c r="BF120" s="240">
        <f>IF(N120="snížená",J120,0)</f>
        <v>0</v>
      </c>
      <c r="BG120" s="240">
        <f>IF(N120="zákl. přenesená",J120,0)</f>
        <v>0</v>
      </c>
      <c r="BH120" s="240">
        <f>IF(N120="sníž. přenesená",J120,0)</f>
        <v>0</v>
      </c>
      <c r="BI120" s="240">
        <f>IF(N120="nulová",J120,0)</f>
        <v>0</v>
      </c>
      <c r="BJ120" s="17" t="s">
        <v>81</v>
      </c>
      <c r="BK120" s="240">
        <f>ROUND(I120*H120,2)</f>
        <v>0</v>
      </c>
      <c r="BL120" s="17" t="s">
        <v>114</v>
      </c>
      <c r="BM120" s="239" t="s">
        <v>480</v>
      </c>
    </row>
    <row r="121" s="2" customFormat="1">
      <c r="A121" s="38"/>
      <c r="B121" s="39"/>
      <c r="C121" s="40"/>
      <c r="D121" s="241" t="s">
        <v>157</v>
      </c>
      <c r="E121" s="40"/>
      <c r="F121" s="242" t="s">
        <v>479</v>
      </c>
      <c r="G121" s="40"/>
      <c r="H121" s="40"/>
      <c r="I121" s="148"/>
      <c r="J121" s="40"/>
      <c r="K121" s="40"/>
      <c r="L121" s="44"/>
      <c r="M121" s="243"/>
      <c r="N121" s="244"/>
      <c r="O121" s="84"/>
      <c r="P121" s="84"/>
      <c r="Q121" s="84"/>
      <c r="R121" s="84"/>
      <c r="S121" s="84"/>
      <c r="T121" s="85"/>
      <c r="U121" s="38"/>
      <c r="V121" s="38"/>
      <c r="W121" s="38"/>
      <c r="X121" s="38"/>
      <c r="Y121" s="38"/>
      <c r="Z121" s="38"/>
      <c r="AA121" s="38"/>
      <c r="AB121" s="38"/>
      <c r="AC121" s="38"/>
      <c r="AD121" s="38"/>
      <c r="AE121" s="38"/>
      <c r="AT121" s="17" t="s">
        <v>157</v>
      </c>
      <c r="AU121" s="17" t="s">
        <v>74</v>
      </c>
    </row>
    <row r="122" s="2" customFormat="1" ht="21.75" customHeight="1">
      <c r="A122" s="38"/>
      <c r="B122" s="39"/>
      <c r="C122" s="268" t="s">
        <v>212</v>
      </c>
      <c r="D122" s="268" t="s">
        <v>220</v>
      </c>
      <c r="E122" s="269" t="s">
        <v>481</v>
      </c>
      <c r="F122" s="270" t="s">
        <v>482</v>
      </c>
      <c r="G122" s="271" t="s">
        <v>154</v>
      </c>
      <c r="H122" s="272">
        <v>4</v>
      </c>
      <c r="I122" s="273"/>
      <c r="J122" s="274">
        <f>ROUND(I122*H122,2)</f>
        <v>0</v>
      </c>
      <c r="K122" s="270" t="s">
        <v>155</v>
      </c>
      <c r="L122" s="275"/>
      <c r="M122" s="276" t="s">
        <v>19</v>
      </c>
      <c r="N122" s="277" t="s">
        <v>45</v>
      </c>
      <c r="O122" s="84"/>
      <c r="P122" s="237">
        <f>O122*H122</f>
        <v>0</v>
      </c>
      <c r="Q122" s="237">
        <v>0.29358000000000001</v>
      </c>
      <c r="R122" s="237">
        <f>Q122*H122</f>
        <v>1.17432</v>
      </c>
      <c r="S122" s="237">
        <v>0</v>
      </c>
      <c r="T122" s="238">
        <f>S122*H122</f>
        <v>0</v>
      </c>
      <c r="U122" s="38"/>
      <c r="V122" s="38"/>
      <c r="W122" s="38"/>
      <c r="X122" s="38"/>
      <c r="Y122" s="38"/>
      <c r="Z122" s="38"/>
      <c r="AA122" s="38"/>
      <c r="AB122" s="38"/>
      <c r="AC122" s="38"/>
      <c r="AD122" s="38"/>
      <c r="AE122" s="38"/>
      <c r="AR122" s="239" t="s">
        <v>207</v>
      </c>
      <c r="AT122" s="239" t="s">
        <v>220</v>
      </c>
      <c r="AU122" s="239" t="s">
        <v>74</v>
      </c>
      <c r="AY122" s="17" t="s">
        <v>148</v>
      </c>
      <c r="BE122" s="240">
        <f>IF(N122="základní",J122,0)</f>
        <v>0</v>
      </c>
      <c r="BF122" s="240">
        <f>IF(N122="snížená",J122,0)</f>
        <v>0</v>
      </c>
      <c r="BG122" s="240">
        <f>IF(N122="zákl. přenesená",J122,0)</f>
        <v>0</v>
      </c>
      <c r="BH122" s="240">
        <f>IF(N122="sníž. přenesená",J122,0)</f>
        <v>0</v>
      </c>
      <c r="BI122" s="240">
        <f>IF(N122="nulová",J122,0)</f>
        <v>0</v>
      </c>
      <c r="BJ122" s="17" t="s">
        <v>81</v>
      </c>
      <c r="BK122" s="240">
        <f>ROUND(I122*H122,2)</f>
        <v>0</v>
      </c>
      <c r="BL122" s="17" t="s">
        <v>114</v>
      </c>
      <c r="BM122" s="239" t="s">
        <v>483</v>
      </c>
    </row>
    <row r="123" s="2" customFormat="1">
      <c r="A123" s="38"/>
      <c r="B123" s="39"/>
      <c r="C123" s="40"/>
      <c r="D123" s="241" t="s">
        <v>157</v>
      </c>
      <c r="E123" s="40"/>
      <c r="F123" s="242" t="s">
        <v>482</v>
      </c>
      <c r="G123" s="40"/>
      <c r="H123" s="40"/>
      <c r="I123" s="148"/>
      <c r="J123" s="40"/>
      <c r="K123" s="40"/>
      <c r="L123" s="44"/>
      <c r="M123" s="243"/>
      <c r="N123" s="244"/>
      <c r="O123" s="84"/>
      <c r="P123" s="84"/>
      <c r="Q123" s="84"/>
      <c r="R123" s="84"/>
      <c r="S123" s="84"/>
      <c r="T123" s="85"/>
      <c r="U123" s="38"/>
      <c r="V123" s="38"/>
      <c r="W123" s="38"/>
      <c r="X123" s="38"/>
      <c r="Y123" s="38"/>
      <c r="Z123" s="38"/>
      <c r="AA123" s="38"/>
      <c r="AB123" s="38"/>
      <c r="AC123" s="38"/>
      <c r="AD123" s="38"/>
      <c r="AE123" s="38"/>
      <c r="AT123" s="17" t="s">
        <v>157</v>
      </c>
      <c r="AU123" s="17" t="s">
        <v>74</v>
      </c>
    </row>
    <row r="124" s="2" customFormat="1" ht="21.75" customHeight="1">
      <c r="A124" s="38"/>
      <c r="B124" s="39"/>
      <c r="C124" s="268" t="s">
        <v>219</v>
      </c>
      <c r="D124" s="268" t="s">
        <v>220</v>
      </c>
      <c r="E124" s="269" t="s">
        <v>484</v>
      </c>
      <c r="F124" s="270" t="s">
        <v>485</v>
      </c>
      <c r="G124" s="271" t="s">
        <v>154</v>
      </c>
      <c r="H124" s="272">
        <v>2</v>
      </c>
      <c r="I124" s="273"/>
      <c r="J124" s="274">
        <f>ROUND(I124*H124,2)</f>
        <v>0</v>
      </c>
      <c r="K124" s="270" t="s">
        <v>155</v>
      </c>
      <c r="L124" s="275"/>
      <c r="M124" s="276" t="s">
        <v>19</v>
      </c>
      <c r="N124" s="277" t="s">
        <v>45</v>
      </c>
      <c r="O124" s="84"/>
      <c r="P124" s="237">
        <f>O124*H124</f>
        <v>0</v>
      </c>
      <c r="Q124" s="237">
        <v>0</v>
      </c>
      <c r="R124" s="237">
        <f>Q124*H124</f>
        <v>0</v>
      </c>
      <c r="S124" s="237">
        <v>0</v>
      </c>
      <c r="T124" s="238">
        <f>S124*H124</f>
        <v>0</v>
      </c>
      <c r="U124" s="38"/>
      <c r="V124" s="38"/>
      <c r="W124" s="38"/>
      <c r="X124" s="38"/>
      <c r="Y124" s="38"/>
      <c r="Z124" s="38"/>
      <c r="AA124" s="38"/>
      <c r="AB124" s="38"/>
      <c r="AC124" s="38"/>
      <c r="AD124" s="38"/>
      <c r="AE124" s="38"/>
      <c r="AR124" s="239" t="s">
        <v>207</v>
      </c>
      <c r="AT124" s="239" t="s">
        <v>220</v>
      </c>
      <c r="AU124" s="239" t="s">
        <v>74</v>
      </c>
      <c r="AY124" s="17" t="s">
        <v>148</v>
      </c>
      <c r="BE124" s="240">
        <f>IF(N124="základní",J124,0)</f>
        <v>0</v>
      </c>
      <c r="BF124" s="240">
        <f>IF(N124="snížená",J124,0)</f>
        <v>0</v>
      </c>
      <c r="BG124" s="240">
        <f>IF(N124="zákl. přenesená",J124,0)</f>
        <v>0</v>
      </c>
      <c r="BH124" s="240">
        <f>IF(N124="sníž. přenesená",J124,0)</f>
        <v>0</v>
      </c>
      <c r="BI124" s="240">
        <f>IF(N124="nulová",J124,0)</f>
        <v>0</v>
      </c>
      <c r="BJ124" s="17" t="s">
        <v>81</v>
      </c>
      <c r="BK124" s="240">
        <f>ROUND(I124*H124,2)</f>
        <v>0</v>
      </c>
      <c r="BL124" s="17" t="s">
        <v>114</v>
      </c>
      <c r="BM124" s="239" t="s">
        <v>486</v>
      </c>
    </row>
    <row r="125" s="2" customFormat="1">
      <c r="A125" s="38"/>
      <c r="B125" s="39"/>
      <c r="C125" s="40"/>
      <c r="D125" s="241" t="s">
        <v>157</v>
      </c>
      <c r="E125" s="40"/>
      <c r="F125" s="242" t="s">
        <v>485</v>
      </c>
      <c r="G125" s="40"/>
      <c r="H125" s="40"/>
      <c r="I125" s="148"/>
      <c r="J125" s="40"/>
      <c r="K125" s="40"/>
      <c r="L125" s="44"/>
      <c r="M125" s="288"/>
      <c r="N125" s="289"/>
      <c r="O125" s="290"/>
      <c r="P125" s="290"/>
      <c r="Q125" s="290"/>
      <c r="R125" s="290"/>
      <c r="S125" s="290"/>
      <c r="T125" s="291"/>
      <c r="U125" s="38"/>
      <c r="V125" s="38"/>
      <c r="W125" s="38"/>
      <c r="X125" s="38"/>
      <c r="Y125" s="38"/>
      <c r="Z125" s="38"/>
      <c r="AA125" s="38"/>
      <c r="AB125" s="38"/>
      <c r="AC125" s="38"/>
      <c r="AD125" s="38"/>
      <c r="AE125" s="38"/>
      <c r="AT125" s="17" t="s">
        <v>157</v>
      </c>
      <c r="AU125" s="17" t="s">
        <v>74</v>
      </c>
    </row>
    <row r="126" s="2" customFormat="1" ht="6.96" customHeight="1">
      <c r="A126" s="38"/>
      <c r="B126" s="59"/>
      <c r="C126" s="60"/>
      <c r="D126" s="60"/>
      <c r="E126" s="60"/>
      <c r="F126" s="60"/>
      <c r="G126" s="60"/>
      <c r="H126" s="60"/>
      <c r="I126" s="176"/>
      <c r="J126" s="60"/>
      <c r="K126" s="60"/>
      <c r="L126" s="44"/>
      <c r="M126" s="38"/>
      <c r="O126" s="38"/>
      <c r="P126" s="38"/>
      <c r="Q126" s="38"/>
      <c r="R126" s="38"/>
      <c r="S126" s="38"/>
      <c r="T126" s="38"/>
      <c r="U126" s="38"/>
      <c r="V126" s="38"/>
      <c r="W126" s="38"/>
      <c r="X126" s="38"/>
      <c r="Y126" s="38"/>
      <c r="Z126" s="38"/>
      <c r="AA126" s="38"/>
      <c r="AB126" s="38"/>
      <c r="AC126" s="38"/>
      <c r="AD126" s="38"/>
      <c r="AE126" s="38"/>
    </row>
  </sheetData>
  <sheetProtection sheet="1" autoFilter="0" formatColumns="0" formatRows="0" objects="1" scenarios="1" spinCount="100000" saltValue="z8PqIJ5EIrFVjIDZ4oCJg1kZmDMu2VNsgezCH2xSnChFnyIdvn3Mdv1tXQVuisqit3nTs+6xE/wSXr/RygmEKg==" hashValue="QhfgEHHriFabN3F6UTkIg5EvetCNkDNAWhrwU0eMdL050iRbALq+CVVp1G8blN7WXylJCfEAYqWaz3FKg7mG8A==" algorithmName="SHA-512" password="CC35"/>
  <autoFilter ref="C90:K125"/>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98</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120</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výhybek v žst Boletice nad Labem a žst Děčín východ</v>
      </c>
      <c r="F7" s="145"/>
      <c r="G7" s="145"/>
      <c r="H7" s="145"/>
      <c r="I7" s="139"/>
      <c r="L7" s="20"/>
    </row>
    <row r="8" hidden="1">
      <c r="B8" s="20"/>
      <c r="D8" s="145" t="s">
        <v>121</v>
      </c>
      <c r="L8" s="20"/>
    </row>
    <row r="9" hidden="1" s="1" customFormat="1" ht="16.5" customHeight="1">
      <c r="B9" s="20"/>
      <c r="E9" s="146" t="s">
        <v>122</v>
      </c>
      <c r="F9" s="1"/>
      <c r="G9" s="1"/>
      <c r="H9" s="1"/>
      <c r="I9" s="139"/>
      <c r="L9" s="20"/>
    </row>
    <row r="10" hidden="1" s="1" customFormat="1" ht="12" customHeight="1">
      <c r="B10" s="20"/>
      <c r="D10" s="145" t="s">
        <v>123</v>
      </c>
      <c r="I10" s="139"/>
      <c r="L10" s="20"/>
    </row>
    <row r="11" hidden="1" s="2" customFormat="1" ht="16.5" customHeight="1">
      <c r="A11" s="38"/>
      <c r="B11" s="44"/>
      <c r="C11" s="38"/>
      <c r="D11" s="38"/>
      <c r="E11" s="147" t="s">
        <v>487</v>
      </c>
      <c r="F11" s="38"/>
      <c r="G11" s="38"/>
      <c r="H11" s="38"/>
      <c r="I11" s="148"/>
      <c r="J11" s="38"/>
      <c r="K11" s="38"/>
      <c r="L11" s="149"/>
      <c r="S11" s="38"/>
      <c r="T11" s="38"/>
      <c r="U11" s="38"/>
      <c r="V11" s="38"/>
      <c r="W11" s="38"/>
      <c r="X11" s="38"/>
      <c r="Y11" s="38"/>
      <c r="Z11" s="38"/>
      <c r="AA11" s="38"/>
      <c r="AB11" s="38"/>
      <c r="AC11" s="38"/>
      <c r="AD11" s="38"/>
      <c r="AE11" s="38"/>
    </row>
    <row r="12" hidden="1" s="2" customFormat="1" ht="12" customHeight="1">
      <c r="A12" s="38"/>
      <c r="B12" s="44"/>
      <c r="C12" s="38"/>
      <c r="D12" s="145" t="s">
        <v>125</v>
      </c>
      <c r="E12" s="38"/>
      <c r="F12" s="38"/>
      <c r="G12" s="38"/>
      <c r="H12" s="38"/>
      <c r="I12" s="148"/>
      <c r="J12" s="38"/>
      <c r="K12" s="38"/>
      <c r="L12" s="149"/>
      <c r="S12" s="38"/>
      <c r="T12" s="38"/>
      <c r="U12" s="38"/>
      <c r="V12" s="38"/>
      <c r="W12" s="38"/>
      <c r="X12" s="38"/>
      <c r="Y12" s="38"/>
      <c r="Z12" s="38"/>
      <c r="AA12" s="38"/>
      <c r="AB12" s="38"/>
      <c r="AC12" s="38"/>
      <c r="AD12" s="38"/>
      <c r="AE12" s="38"/>
    </row>
    <row r="13" hidden="1" s="2" customFormat="1" ht="16.5" customHeight="1">
      <c r="A13" s="38"/>
      <c r="B13" s="44"/>
      <c r="C13" s="38"/>
      <c r="D13" s="38"/>
      <c r="E13" s="150" t="s">
        <v>488</v>
      </c>
      <c r="F13" s="38"/>
      <c r="G13" s="38"/>
      <c r="H13" s="38"/>
      <c r="I13" s="148"/>
      <c r="J13" s="38"/>
      <c r="K13" s="38"/>
      <c r="L13" s="149"/>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8"/>
      <c r="J14" s="38"/>
      <c r="K14" s="38"/>
      <c r="L14" s="149"/>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1" t="s">
        <v>20</v>
      </c>
      <c r="J15" s="133" t="s">
        <v>19</v>
      </c>
      <c r="K15" s="38"/>
      <c r="L15" s="149"/>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1" t="s">
        <v>23</v>
      </c>
      <c r="J16" s="152" t="str">
        <f>'Rekapitulace stavby'!AN8</f>
        <v>16. 1. 2020</v>
      </c>
      <c r="K16" s="38"/>
      <c r="L16" s="149"/>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8"/>
      <c r="J17" s="38"/>
      <c r="K17" s="38"/>
      <c r="L17" s="149"/>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1" t="s">
        <v>26</v>
      </c>
      <c r="J18" s="133" t="s">
        <v>27</v>
      </c>
      <c r="K18" s="38"/>
      <c r="L18" s="149"/>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1" t="s">
        <v>29</v>
      </c>
      <c r="J19" s="133" t="s">
        <v>30</v>
      </c>
      <c r="K19" s="38"/>
      <c r="L19" s="149"/>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8"/>
      <c r="J20" s="38"/>
      <c r="K20" s="38"/>
      <c r="L20" s="149"/>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1" t="s">
        <v>26</v>
      </c>
      <c r="J21" s="33" t="str">
        <f>'Rekapitulace stavby'!AN13</f>
        <v>Vyplň údaj</v>
      </c>
      <c r="K21" s="38"/>
      <c r="L21" s="149"/>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1" t="s">
        <v>29</v>
      </c>
      <c r="J22" s="33" t="str">
        <f>'Rekapitulace stavby'!AN14</f>
        <v>Vyplň údaj</v>
      </c>
      <c r="K22" s="38"/>
      <c r="L22" s="149"/>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8"/>
      <c r="J23" s="38"/>
      <c r="K23" s="38"/>
      <c r="L23" s="149"/>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1" t="s">
        <v>26</v>
      </c>
      <c r="J24" s="133" t="str">
        <f>IF('Rekapitulace stavby'!AN16="","",'Rekapitulace stavby'!AN16)</f>
        <v/>
      </c>
      <c r="K24" s="38"/>
      <c r="L24" s="149"/>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1" t="s">
        <v>29</v>
      </c>
      <c r="J25" s="133" t="str">
        <f>IF('Rekapitulace stavby'!AN17="","",'Rekapitulace stavby'!AN17)</f>
        <v/>
      </c>
      <c r="K25" s="38"/>
      <c r="L25" s="149"/>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8"/>
      <c r="J26" s="38"/>
      <c r="K26" s="38"/>
      <c r="L26" s="149"/>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1" t="s">
        <v>26</v>
      </c>
      <c r="J27" s="133" t="s">
        <v>19</v>
      </c>
      <c r="K27" s="38"/>
      <c r="L27" s="149"/>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1" t="s">
        <v>29</v>
      </c>
      <c r="J28" s="133" t="s">
        <v>19</v>
      </c>
      <c r="K28" s="38"/>
      <c r="L28" s="149"/>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8"/>
      <c r="J29" s="38"/>
      <c r="K29" s="38"/>
      <c r="L29" s="149"/>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8"/>
      <c r="J30" s="38"/>
      <c r="K30" s="38"/>
      <c r="L30" s="149"/>
      <c r="S30" s="38"/>
      <c r="T30" s="38"/>
      <c r="U30" s="38"/>
      <c r="V30" s="38"/>
      <c r="W30" s="38"/>
      <c r="X30" s="38"/>
      <c r="Y30" s="38"/>
      <c r="Z30" s="38"/>
      <c r="AA30" s="38"/>
      <c r="AB30" s="38"/>
      <c r="AC30" s="38"/>
      <c r="AD30" s="38"/>
      <c r="AE30" s="38"/>
    </row>
    <row r="31" hidden="1" s="8" customFormat="1" ht="83.25" customHeight="1">
      <c r="A31" s="153"/>
      <c r="B31" s="154"/>
      <c r="C31" s="153"/>
      <c r="D31" s="153"/>
      <c r="E31" s="155" t="s">
        <v>39</v>
      </c>
      <c r="F31" s="155"/>
      <c r="G31" s="155"/>
      <c r="H31" s="155"/>
      <c r="I31" s="156"/>
      <c r="J31" s="153"/>
      <c r="K31" s="153"/>
      <c r="L31" s="157"/>
      <c r="S31" s="153"/>
      <c r="T31" s="153"/>
      <c r="U31" s="153"/>
      <c r="V31" s="153"/>
      <c r="W31" s="153"/>
      <c r="X31" s="153"/>
      <c r="Y31" s="153"/>
      <c r="Z31" s="153"/>
      <c r="AA31" s="153"/>
      <c r="AB31" s="153"/>
      <c r="AC31" s="153"/>
      <c r="AD31" s="153"/>
      <c r="AE31" s="153"/>
    </row>
    <row r="32" hidden="1" s="2" customFormat="1" ht="6.96" customHeight="1">
      <c r="A32" s="38"/>
      <c r="B32" s="44"/>
      <c r="C32" s="38"/>
      <c r="D32" s="38"/>
      <c r="E32" s="38"/>
      <c r="F32" s="38"/>
      <c r="G32" s="38"/>
      <c r="H32" s="38"/>
      <c r="I32" s="148"/>
      <c r="J32" s="38"/>
      <c r="K32" s="38"/>
      <c r="L32" s="149"/>
      <c r="S32" s="38"/>
      <c r="T32" s="38"/>
      <c r="U32" s="38"/>
      <c r="V32" s="38"/>
      <c r="W32" s="38"/>
      <c r="X32" s="38"/>
      <c r="Y32" s="38"/>
      <c r="Z32" s="38"/>
      <c r="AA32" s="38"/>
      <c r="AB32" s="38"/>
      <c r="AC32" s="38"/>
      <c r="AD32" s="38"/>
      <c r="AE32" s="38"/>
    </row>
    <row r="33" hidden="1" s="2" customFormat="1" ht="6.96" customHeight="1">
      <c r="A33" s="38"/>
      <c r="B33" s="44"/>
      <c r="C33" s="38"/>
      <c r="D33" s="158"/>
      <c r="E33" s="158"/>
      <c r="F33" s="158"/>
      <c r="G33" s="158"/>
      <c r="H33" s="158"/>
      <c r="I33" s="159"/>
      <c r="J33" s="158"/>
      <c r="K33" s="158"/>
      <c r="L33" s="149"/>
      <c r="S33" s="38"/>
      <c r="T33" s="38"/>
      <c r="U33" s="38"/>
      <c r="V33" s="38"/>
      <c r="W33" s="38"/>
      <c r="X33" s="38"/>
      <c r="Y33" s="38"/>
      <c r="Z33" s="38"/>
      <c r="AA33" s="38"/>
      <c r="AB33" s="38"/>
      <c r="AC33" s="38"/>
      <c r="AD33" s="38"/>
      <c r="AE33" s="38"/>
    </row>
    <row r="34" hidden="1" s="2" customFormat="1" ht="25.44" customHeight="1">
      <c r="A34" s="38"/>
      <c r="B34" s="44"/>
      <c r="C34" s="38"/>
      <c r="D34" s="160" t="s">
        <v>40</v>
      </c>
      <c r="E34" s="38"/>
      <c r="F34" s="38"/>
      <c r="G34" s="38"/>
      <c r="H34" s="38"/>
      <c r="I34" s="148"/>
      <c r="J34" s="161">
        <f>ROUND(J93, 2)</f>
        <v>0</v>
      </c>
      <c r="K34" s="38"/>
      <c r="L34" s="149"/>
      <c r="S34" s="38"/>
      <c r="T34" s="38"/>
      <c r="U34" s="38"/>
      <c r="V34" s="38"/>
      <c r="W34" s="38"/>
      <c r="X34" s="38"/>
      <c r="Y34" s="38"/>
      <c r="Z34" s="38"/>
      <c r="AA34" s="38"/>
      <c r="AB34" s="38"/>
      <c r="AC34" s="38"/>
      <c r="AD34" s="38"/>
      <c r="AE34" s="38"/>
    </row>
    <row r="35" hidden="1" s="2" customFormat="1" ht="6.96" customHeight="1">
      <c r="A35" s="38"/>
      <c r="B35" s="44"/>
      <c r="C35" s="38"/>
      <c r="D35" s="158"/>
      <c r="E35" s="158"/>
      <c r="F35" s="158"/>
      <c r="G35" s="158"/>
      <c r="H35" s="158"/>
      <c r="I35" s="159"/>
      <c r="J35" s="158"/>
      <c r="K35" s="158"/>
      <c r="L35" s="149"/>
      <c r="S35" s="38"/>
      <c r="T35" s="38"/>
      <c r="U35" s="38"/>
      <c r="V35" s="38"/>
      <c r="W35" s="38"/>
      <c r="X35" s="38"/>
      <c r="Y35" s="38"/>
      <c r="Z35" s="38"/>
      <c r="AA35" s="38"/>
      <c r="AB35" s="38"/>
      <c r="AC35" s="38"/>
      <c r="AD35" s="38"/>
      <c r="AE35" s="38"/>
    </row>
    <row r="36" hidden="1" s="2" customFormat="1" ht="14.4" customHeight="1">
      <c r="A36" s="38"/>
      <c r="B36" s="44"/>
      <c r="C36" s="38"/>
      <c r="D36" s="38"/>
      <c r="E36" s="38"/>
      <c r="F36" s="162" t="s">
        <v>42</v>
      </c>
      <c r="G36" s="38"/>
      <c r="H36" s="38"/>
      <c r="I36" s="163" t="s">
        <v>41</v>
      </c>
      <c r="J36" s="162" t="s">
        <v>43</v>
      </c>
      <c r="K36" s="38"/>
      <c r="L36" s="149"/>
      <c r="S36" s="38"/>
      <c r="T36" s="38"/>
      <c r="U36" s="38"/>
      <c r="V36" s="38"/>
      <c r="W36" s="38"/>
      <c r="X36" s="38"/>
      <c r="Y36" s="38"/>
      <c r="Z36" s="38"/>
      <c r="AA36" s="38"/>
      <c r="AB36" s="38"/>
      <c r="AC36" s="38"/>
      <c r="AD36" s="38"/>
      <c r="AE36" s="38"/>
    </row>
    <row r="37" hidden="1" s="2" customFormat="1" ht="14.4" customHeight="1">
      <c r="A37" s="38"/>
      <c r="B37" s="44"/>
      <c r="C37" s="38"/>
      <c r="D37" s="147" t="s">
        <v>44</v>
      </c>
      <c r="E37" s="145" t="s">
        <v>45</v>
      </c>
      <c r="F37" s="164">
        <f>ROUND((SUM(BE93:BE314)),  2)</f>
        <v>0</v>
      </c>
      <c r="G37" s="38"/>
      <c r="H37" s="38"/>
      <c r="I37" s="165">
        <v>0.20999999999999999</v>
      </c>
      <c r="J37" s="164">
        <f>ROUND(((SUM(BE93:BE314))*I37),  2)</f>
        <v>0</v>
      </c>
      <c r="K37" s="38"/>
      <c r="L37" s="149"/>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ROUND((SUM(BF93:BF314)),  2)</f>
        <v>0</v>
      </c>
      <c r="G38" s="38"/>
      <c r="H38" s="38"/>
      <c r="I38" s="165">
        <v>0.14999999999999999</v>
      </c>
      <c r="J38" s="164">
        <f>ROUND(((SUM(BF93:BF314))*I38),  2)</f>
        <v>0</v>
      </c>
      <c r="K38" s="38"/>
      <c r="L38" s="149"/>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ROUND((SUM(BG93:BG314)),  2)</f>
        <v>0</v>
      </c>
      <c r="G39" s="38"/>
      <c r="H39" s="38"/>
      <c r="I39" s="165">
        <v>0.20999999999999999</v>
      </c>
      <c r="J39" s="164">
        <f>0</f>
        <v>0</v>
      </c>
      <c r="K39" s="38"/>
      <c r="L39" s="149"/>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ROUND((SUM(BH93:BH314)),  2)</f>
        <v>0</v>
      </c>
      <c r="G40" s="38"/>
      <c r="H40" s="38"/>
      <c r="I40" s="165">
        <v>0.14999999999999999</v>
      </c>
      <c r="J40" s="164">
        <f>0</f>
        <v>0</v>
      </c>
      <c r="K40" s="38"/>
      <c r="L40" s="149"/>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ROUND((SUM(BI93:BI314)),  2)</f>
        <v>0</v>
      </c>
      <c r="G41" s="38"/>
      <c r="H41" s="38"/>
      <c r="I41" s="165">
        <v>0</v>
      </c>
      <c r="J41" s="164">
        <f>0</f>
        <v>0</v>
      </c>
      <c r="K41" s="38"/>
      <c r="L41" s="149"/>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8"/>
      <c r="J42" s="38"/>
      <c r="K42" s="38"/>
      <c r="L42" s="149"/>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9"/>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9"/>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9"/>
      <c r="S48" s="38"/>
      <c r="T48" s="38"/>
      <c r="U48" s="38"/>
      <c r="V48" s="38"/>
      <c r="W48" s="38"/>
      <c r="X48" s="38"/>
      <c r="Y48" s="38"/>
      <c r="Z48" s="38"/>
      <c r="AA48" s="38"/>
      <c r="AB48" s="38"/>
      <c r="AC48" s="38"/>
      <c r="AD48" s="38"/>
      <c r="AE48" s="38"/>
    </row>
    <row r="49" hidden="1" s="2" customFormat="1" ht="24.96" customHeight="1">
      <c r="A49" s="38"/>
      <c r="B49" s="39"/>
      <c r="C49" s="23" t="s">
        <v>127</v>
      </c>
      <c r="D49" s="40"/>
      <c r="E49" s="40"/>
      <c r="F49" s="40"/>
      <c r="G49" s="40"/>
      <c r="H49" s="40"/>
      <c r="I49" s="148"/>
      <c r="J49" s="40"/>
      <c r="K49" s="40"/>
      <c r="L49" s="149"/>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8"/>
      <c r="J50" s="40"/>
      <c r="K50" s="40"/>
      <c r="L50" s="149"/>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8"/>
      <c r="J51" s="40"/>
      <c r="K51" s="40"/>
      <c r="L51" s="149"/>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výhybek v žst Boletice nad Labem a žst Děčín východ</v>
      </c>
      <c r="F52" s="32"/>
      <c r="G52" s="32"/>
      <c r="H52" s="32"/>
      <c r="I52" s="148"/>
      <c r="J52" s="40"/>
      <c r="K52" s="40"/>
      <c r="L52" s="149"/>
      <c r="S52" s="38"/>
      <c r="T52" s="38"/>
      <c r="U52" s="38"/>
      <c r="V52" s="38"/>
      <c r="W52" s="38"/>
      <c r="X52" s="38"/>
      <c r="Y52" s="38"/>
      <c r="Z52" s="38"/>
      <c r="AA52" s="38"/>
      <c r="AB52" s="38"/>
      <c r="AC52" s="38"/>
      <c r="AD52" s="38"/>
      <c r="AE52" s="38"/>
    </row>
    <row r="53" hidden="1" s="1" customFormat="1" ht="12" customHeight="1">
      <c r="B53" s="21"/>
      <c r="C53" s="32" t="s">
        <v>121</v>
      </c>
      <c r="D53" s="22"/>
      <c r="E53" s="22"/>
      <c r="F53" s="22"/>
      <c r="G53" s="22"/>
      <c r="H53" s="22"/>
      <c r="I53" s="139"/>
      <c r="J53" s="22"/>
      <c r="K53" s="22"/>
      <c r="L53" s="20"/>
    </row>
    <row r="54" hidden="1" s="1" customFormat="1" ht="16.5" customHeight="1">
      <c r="B54" s="21"/>
      <c r="C54" s="22"/>
      <c r="D54" s="22"/>
      <c r="E54" s="180" t="s">
        <v>122</v>
      </c>
      <c r="F54" s="22"/>
      <c r="G54" s="22"/>
      <c r="H54" s="22"/>
      <c r="I54" s="139"/>
      <c r="J54" s="22"/>
      <c r="K54" s="22"/>
      <c r="L54" s="20"/>
    </row>
    <row r="55" hidden="1" s="1" customFormat="1" ht="12" customHeight="1">
      <c r="B55" s="21"/>
      <c r="C55" s="32" t="s">
        <v>123</v>
      </c>
      <c r="D55" s="22"/>
      <c r="E55" s="22"/>
      <c r="F55" s="22"/>
      <c r="G55" s="22"/>
      <c r="H55" s="22"/>
      <c r="I55" s="139"/>
      <c r="J55" s="22"/>
      <c r="K55" s="22"/>
      <c r="L55" s="20"/>
    </row>
    <row r="56" hidden="1" s="2" customFormat="1" ht="16.5" customHeight="1">
      <c r="A56" s="38"/>
      <c r="B56" s="39"/>
      <c r="C56" s="40"/>
      <c r="D56" s="40"/>
      <c r="E56" s="181" t="s">
        <v>487</v>
      </c>
      <c r="F56" s="40"/>
      <c r="G56" s="40"/>
      <c r="H56" s="40"/>
      <c r="I56" s="148"/>
      <c r="J56" s="40"/>
      <c r="K56" s="40"/>
      <c r="L56" s="149"/>
      <c r="S56" s="38"/>
      <c r="T56" s="38"/>
      <c r="U56" s="38"/>
      <c r="V56" s="38"/>
      <c r="W56" s="38"/>
      <c r="X56" s="38"/>
      <c r="Y56" s="38"/>
      <c r="Z56" s="38"/>
      <c r="AA56" s="38"/>
      <c r="AB56" s="38"/>
      <c r="AC56" s="38"/>
      <c r="AD56" s="38"/>
      <c r="AE56" s="38"/>
    </row>
    <row r="57" hidden="1" s="2" customFormat="1" ht="12" customHeight="1">
      <c r="A57" s="38"/>
      <c r="B57" s="39"/>
      <c r="C57" s="32" t="s">
        <v>125</v>
      </c>
      <c r="D57" s="40"/>
      <c r="E57" s="40"/>
      <c r="F57" s="40"/>
      <c r="G57" s="40"/>
      <c r="H57" s="40"/>
      <c r="I57" s="148"/>
      <c r="J57" s="40"/>
      <c r="K57" s="40"/>
      <c r="L57" s="149"/>
      <c r="S57" s="38"/>
      <c r="T57" s="38"/>
      <c r="U57" s="38"/>
      <c r="V57" s="38"/>
      <c r="W57" s="38"/>
      <c r="X57" s="38"/>
      <c r="Y57" s="38"/>
      <c r="Z57" s="38"/>
      <c r="AA57" s="38"/>
      <c r="AB57" s="38"/>
      <c r="AC57" s="38"/>
      <c r="AD57" s="38"/>
      <c r="AE57" s="38"/>
    </row>
    <row r="58" hidden="1" s="2" customFormat="1" ht="16.5" customHeight="1">
      <c r="A58" s="38"/>
      <c r="B58" s="39"/>
      <c r="C58" s="40"/>
      <c r="D58" s="40"/>
      <c r="E58" s="69" t="str">
        <f>E13</f>
        <v>1 - žst Děčín východ</v>
      </c>
      <c r="F58" s="40"/>
      <c r="G58" s="40"/>
      <c r="H58" s="40"/>
      <c r="I58" s="148"/>
      <c r="J58" s="40"/>
      <c r="K58" s="40"/>
      <c r="L58" s="149"/>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8"/>
      <c r="J59" s="40"/>
      <c r="K59" s="40"/>
      <c r="L59" s="149"/>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žst. Boletice nad Labem a žst. Děčín východ</v>
      </c>
      <c r="G60" s="40"/>
      <c r="H60" s="40"/>
      <c r="I60" s="151" t="s">
        <v>23</v>
      </c>
      <c r="J60" s="72" t="str">
        <f>IF(J16="","",J16)</f>
        <v>16. 1. 2020</v>
      </c>
      <c r="K60" s="40"/>
      <c r="L60" s="149"/>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8"/>
      <c r="J61" s="40"/>
      <c r="K61" s="40"/>
      <c r="L61" s="149"/>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1" t="s">
        <v>33</v>
      </c>
      <c r="J62" s="36" t="str">
        <f>E25</f>
        <v xml:space="preserve"> </v>
      </c>
      <c r="K62" s="40"/>
      <c r="L62" s="149"/>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1" t="s">
        <v>36</v>
      </c>
      <c r="J63" s="36" t="str">
        <f>E28</f>
        <v>Věra Trnková</v>
      </c>
      <c r="K63" s="40"/>
      <c r="L63" s="149"/>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8"/>
      <c r="J64" s="40"/>
      <c r="K64" s="40"/>
      <c r="L64" s="149"/>
      <c r="S64" s="38"/>
      <c r="T64" s="38"/>
      <c r="U64" s="38"/>
      <c r="V64" s="38"/>
      <c r="W64" s="38"/>
      <c r="X64" s="38"/>
      <c r="Y64" s="38"/>
      <c r="Z64" s="38"/>
      <c r="AA64" s="38"/>
      <c r="AB64" s="38"/>
      <c r="AC64" s="38"/>
      <c r="AD64" s="38"/>
      <c r="AE64" s="38"/>
    </row>
    <row r="65" hidden="1" s="2" customFormat="1" ht="29.28" customHeight="1">
      <c r="A65" s="38"/>
      <c r="B65" s="39"/>
      <c r="C65" s="182" t="s">
        <v>128</v>
      </c>
      <c r="D65" s="183"/>
      <c r="E65" s="183"/>
      <c r="F65" s="183"/>
      <c r="G65" s="183"/>
      <c r="H65" s="183"/>
      <c r="I65" s="184"/>
      <c r="J65" s="185" t="s">
        <v>129</v>
      </c>
      <c r="K65" s="183"/>
      <c r="L65" s="149"/>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8"/>
      <c r="J66" s="40"/>
      <c r="K66" s="40"/>
      <c r="L66" s="149"/>
      <c r="S66" s="38"/>
      <c r="T66" s="38"/>
      <c r="U66" s="38"/>
      <c r="V66" s="38"/>
      <c r="W66" s="38"/>
      <c r="X66" s="38"/>
      <c r="Y66" s="38"/>
      <c r="Z66" s="38"/>
      <c r="AA66" s="38"/>
      <c r="AB66" s="38"/>
      <c r="AC66" s="38"/>
      <c r="AD66" s="38"/>
      <c r="AE66" s="38"/>
    </row>
    <row r="67" hidden="1" s="2" customFormat="1" ht="22.8" customHeight="1">
      <c r="A67" s="38"/>
      <c r="B67" s="39"/>
      <c r="C67" s="186" t="s">
        <v>72</v>
      </c>
      <c r="D67" s="40"/>
      <c r="E67" s="40"/>
      <c r="F67" s="40"/>
      <c r="G67" s="40"/>
      <c r="H67" s="40"/>
      <c r="I67" s="148"/>
      <c r="J67" s="102">
        <f>J93</f>
        <v>0</v>
      </c>
      <c r="K67" s="40"/>
      <c r="L67" s="149"/>
      <c r="S67" s="38"/>
      <c r="T67" s="38"/>
      <c r="U67" s="38"/>
      <c r="V67" s="38"/>
      <c r="W67" s="38"/>
      <c r="X67" s="38"/>
      <c r="Y67" s="38"/>
      <c r="Z67" s="38"/>
      <c r="AA67" s="38"/>
      <c r="AB67" s="38"/>
      <c r="AC67" s="38"/>
      <c r="AD67" s="38"/>
      <c r="AE67" s="38"/>
      <c r="AU67" s="17" t="s">
        <v>130</v>
      </c>
    </row>
    <row r="68" hidden="1" s="9" customFormat="1" ht="24.96" customHeight="1">
      <c r="A68" s="9"/>
      <c r="B68" s="187"/>
      <c r="C68" s="188"/>
      <c r="D68" s="189" t="s">
        <v>131</v>
      </c>
      <c r="E68" s="190"/>
      <c r="F68" s="190"/>
      <c r="G68" s="190"/>
      <c r="H68" s="190"/>
      <c r="I68" s="191"/>
      <c r="J68" s="192">
        <f>J94</f>
        <v>0</v>
      </c>
      <c r="K68" s="188"/>
      <c r="L68" s="193"/>
      <c r="S68" s="9"/>
      <c r="T68" s="9"/>
      <c r="U68" s="9"/>
      <c r="V68" s="9"/>
      <c r="W68" s="9"/>
      <c r="X68" s="9"/>
      <c r="Y68" s="9"/>
      <c r="Z68" s="9"/>
      <c r="AA68" s="9"/>
      <c r="AB68" s="9"/>
      <c r="AC68" s="9"/>
      <c r="AD68" s="9"/>
      <c r="AE68" s="9"/>
    </row>
    <row r="69" hidden="1" s="10" customFormat="1" ht="19.92" customHeight="1">
      <c r="A69" s="10"/>
      <c r="B69" s="194"/>
      <c r="C69" s="124"/>
      <c r="D69" s="195" t="s">
        <v>132</v>
      </c>
      <c r="E69" s="196"/>
      <c r="F69" s="196"/>
      <c r="G69" s="196"/>
      <c r="H69" s="196"/>
      <c r="I69" s="197"/>
      <c r="J69" s="198">
        <f>J95</f>
        <v>0</v>
      </c>
      <c r="K69" s="124"/>
      <c r="L69" s="199"/>
      <c r="S69" s="10"/>
      <c r="T69" s="10"/>
      <c r="U69" s="10"/>
      <c r="V69" s="10"/>
      <c r="W69" s="10"/>
      <c r="X69" s="10"/>
      <c r="Y69" s="10"/>
      <c r="Z69" s="10"/>
      <c r="AA69" s="10"/>
      <c r="AB69" s="10"/>
      <c r="AC69" s="10"/>
      <c r="AD69" s="10"/>
      <c r="AE69" s="10"/>
    </row>
    <row r="70" hidden="1" s="2" customFormat="1" ht="21.84" customHeight="1">
      <c r="A70" s="38"/>
      <c r="B70" s="39"/>
      <c r="C70" s="40"/>
      <c r="D70" s="40"/>
      <c r="E70" s="40"/>
      <c r="F70" s="40"/>
      <c r="G70" s="40"/>
      <c r="H70" s="40"/>
      <c r="I70" s="148"/>
      <c r="J70" s="40"/>
      <c r="K70" s="40"/>
      <c r="L70" s="149"/>
      <c r="S70" s="38"/>
      <c r="T70" s="38"/>
      <c r="U70" s="38"/>
      <c r="V70" s="38"/>
      <c r="W70" s="38"/>
      <c r="X70" s="38"/>
      <c r="Y70" s="38"/>
      <c r="Z70" s="38"/>
      <c r="AA70" s="38"/>
      <c r="AB70" s="38"/>
      <c r="AC70" s="38"/>
      <c r="AD70" s="38"/>
      <c r="AE70" s="38"/>
    </row>
    <row r="71" hidden="1" s="2" customFormat="1" ht="6.96" customHeight="1">
      <c r="A71" s="38"/>
      <c r="B71" s="59"/>
      <c r="C71" s="60"/>
      <c r="D71" s="60"/>
      <c r="E71" s="60"/>
      <c r="F71" s="60"/>
      <c r="G71" s="60"/>
      <c r="H71" s="60"/>
      <c r="I71" s="176"/>
      <c r="J71" s="60"/>
      <c r="K71" s="60"/>
      <c r="L71" s="149"/>
      <c r="S71" s="38"/>
      <c r="T71" s="38"/>
      <c r="U71" s="38"/>
      <c r="V71" s="38"/>
      <c r="W71" s="38"/>
      <c r="X71" s="38"/>
      <c r="Y71" s="38"/>
      <c r="Z71" s="38"/>
      <c r="AA71" s="38"/>
      <c r="AB71" s="38"/>
      <c r="AC71" s="38"/>
      <c r="AD71" s="38"/>
      <c r="AE71" s="38"/>
    </row>
    <row r="72" hidden="1"/>
    <row r="73" hidden="1"/>
    <row r="74" hidden="1"/>
    <row r="75" s="2" customFormat="1" ht="6.96" customHeight="1">
      <c r="A75" s="38"/>
      <c r="B75" s="61"/>
      <c r="C75" s="62"/>
      <c r="D75" s="62"/>
      <c r="E75" s="62"/>
      <c r="F75" s="62"/>
      <c r="G75" s="62"/>
      <c r="H75" s="62"/>
      <c r="I75" s="179"/>
      <c r="J75" s="62"/>
      <c r="K75" s="62"/>
      <c r="L75" s="149"/>
      <c r="S75" s="38"/>
      <c r="T75" s="38"/>
      <c r="U75" s="38"/>
      <c r="V75" s="38"/>
      <c r="W75" s="38"/>
      <c r="X75" s="38"/>
      <c r="Y75" s="38"/>
      <c r="Z75" s="38"/>
      <c r="AA75" s="38"/>
      <c r="AB75" s="38"/>
      <c r="AC75" s="38"/>
      <c r="AD75" s="38"/>
      <c r="AE75" s="38"/>
    </row>
    <row r="76" s="2" customFormat="1" ht="24.96" customHeight="1">
      <c r="A76" s="38"/>
      <c r="B76" s="39"/>
      <c r="C76" s="23" t="s">
        <v>133</v>
      </c>
      <c r="D76" s="40"/>
      <c r="E76" s="40"/>
      <c r="F76" s="40"/>
      <c r="G76" s="40"/>
      <c r="H76" s="40"/>
      <c r="I76" s="148"/>
      <c r="J76" s="40"/>
      <c r="K76" s="40"/>
      <c r="L76" s="149"/>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148"/>
      <c r="J77" s="40"/>
      <c r="K77" s="40"/>
      <c r="L77" s="149"/>
      <c r="S77" s="38"/>
      <c r="T77" s="38"/>
      <c r="U77" s="38"/>
      <c r="V77" s="38"/>
      <c r="W77" s="38"/>
      <c r="X77" s="38"/>
      <c r="Y77" s="38"/>
      <c r="Z77" s="38"/>
      <c r="AA77" s="38"/>
      <c r="AB77" s="38"/>
      <c r="AC77" s="38"/>
      <c r="AD77" s="38"/>
      <c r="AE77" s="38"/>
    </row>
    <row r="78" s="2" customFormat="1" ht="12" customHeight="1">
      <c r="A78" s="38"/>
      <c r="B78" s="39"/>
      <c r="C78" s="32" t="s">
        <v>16</v>
      </c>
      <c r="D78" s="40"/>
      <c r="E78" s="40"/>
      <c r="F78" s="40"/>
      <c r="G78" s="40"/>
      <c r="H78" s="40"/>
      <c r="I78" s="148"/>
      <c r="J78" s="40"/>
      <c r="K78" s="40"/>
      <c r="L78" s="149"/>
      <c r="S78" s="38"/>
      <c r="T78" s="38"/>
      <c r="U78" s="38"/>
      <c r="V78" s="38"/>
      <c r="W78" s="38"/>
      <c r="X78" s="38"/>
      <c r="Y78" s="38"/>
      <c r="Z78" s="38"/>
      <c r="AA78" s="38"/>
      <c r="AB78" s="38"/>
      <c r="AC78" s="38"/>
      <c r="AD78" s="38"/>
      <c r="AE78" s="38"/>
    </row>
    <row r="79" s="2" customFormat="1" ht="16.5" customHeight="1">
      <c r="A79" s="38"/>
      <c r="B79" s="39"/>
      <c r="C79" s="40"/>
      <c r="D79" s="40"/>
      <c r="E79" s="180" t="str">
        <f>E7</f>
        <v>Oprava výhybek v žst Boletice nad Labem a žst Děčín východ</v>
      </c>
      <c r="F79" s="32"/>
      <c r="G79" s="32"/>
      <c r="H79" s="32"/>
      <c r="I79" s="148"/>
      <c r="J79" s="40"/>
      <c r="K79" s="40"/>
      <c r="L79" s="149"/>
      <c r="S79" s="38"/>
      <c r="T79" s="38"/>
      <c r="U79" s="38"/>
      <c r="V79" s="38"/>
      <c r="W79" s="38"/>
      <c r="X79" s="38"/>
      <c r="Y79" s="38"/>
      <c r="Z79" s="38"/>
      <c r="AA79" s="38"/>
      <c r="AB79" s="38"/>
      <c r="AC79" s="38"/>
      <c r="AD79" s="38"/>
      <c r="AE79" s="38"/>
    </row>
    <row r="80" s="1" customFormat="1" ht="12" customHeight="1">
      <c r="B80" s="21"/>
      <c r="C80" s="32" t="s">
        <v>121</v>
      </c>
      <c r="D80" s="22"/>
      <c r="E80" s="22"/>
      <c r="F80" s="22"/>
      <c r="G80" s="22"/>
      <c r="H80" s="22"/>
      <c r="I80" s="139"/>
      <c r="J80" s="22"/>
      <c r="K80" s="22"/>
      <c r="L80" s="20"/>
    </row>
    <row r="81" s="1" customFormat="1" ht="16.5" customHeight="1">
      <c r="B81" s="21"/>
      <c r="C81" s="22"/>
      <c r="D81" s="22"/>
      <c r="E81" s="180" t="s">
        <v>122</v>
      </c>
      <c r="F81" s="22"/>
      <c r="G81" s="22"/>
      <c r="H81" s="22"/>
      <c r="I81" s="139"/>
      <c r="J81" s="22"/>
      <c r="K81" s="22"/>
      <c r="L81" s="20"/>
    </row>
    <row r="82" s="1" customFormat="1" ht="12" customHeight="1">
      <c r="B82" s="21"/>
      <c r="C82" s="32" t="s">
        <v>123</v>
      </c>
      <c r="D82" s="22"/>
      <c r="E82" s="22"/>
      <c r="F82" s="22"/>
      <c r="G82" s="22"/>
      <c r="H82" s="22"/>
      <c r="I82" s="139"/>
      <c r="J82" s="22"/>
      <c r="K82" s="22"/>
      <c r="L82" s="20"/>
    </row>
    <row r="83" s="2" customFormat="1" ht="16.5" customHeight="1">
      <c r="A83" s="38"/>
      <c r="B83" s="39"/>
      <c r="C83" s="40"/>
      <c r="D83" s="40"/>
      <c r="E83" s="181" t="s">
        <v>487</v>
      </c>
      <c r="F83" s="40"/>
      <c r="G83" s="40"/>
      <c r="H83" s="40"/>
      <c r="I83" s="148"/>
      <c r="J83" s="40"/>
      <c r="K83" s="40"/>
      <c r="L83" s="149"/>
      <c r="S83" s="38"/>
      <c r="T83" s="38"/>
      <c r="U83" s="38"/>
      <c r="V83" s="38"/>
      <c r="W83" s="38"/>
      <c r="X83" s="38"/>
      <c r="Y83" s="38"/>
      <c r="Z83" s="38"/>
      <c r="AA83" s="38"/>
      <c r="AB83" s="38"/>
      <c r="AC83" s="38"/>
      <c r="AD83" s="38"/>
      <c r="AE83" s="38"/>
    </row>
    <row r="84" s="2" customFormat="1" ht="12" customHeight="1">
      <c r="A84" s="38"/>
      <c r="B84" s="39"/>
      <c r="C84" s="32" t="s">
        <v>125</v>
      </c>
      <c r="D84" s="40"/>
      <c r="E84" s="40"/>
      <c r="F84" s="40"/>
      <c r="G84" s="40"/>
      <c r="H84" s="40"/>
      <c r="I84" s="148"/>
      <c r="J84" s="40"/>
      <c r="K84" s="40"/>
      <c r="L84" s="149"/>
      <c r="S84" s="38"/>
      <c r="T84" s="38"/>
      <c r="U84" s="38"/>
      <c r="V84" s="38"/>
      <c r="W84" s="38"/>
      <c r="X84" s="38"/>
      <c r="Y84" s="38"/>
      <c r="Z84" s="38"/>
      <c r="AA84" s="38"/>
      <c r="AB84" s="38"/>
      <c r="AC84" s="38"/>
      <c r="AD84" s="38"/>
      <c r="AE84" s="38"/>
    </row>
    <row r="85" s="2" customFormat="1" ht="16.5" customHeight="1">
      <c r="A85" s="38"/>
      <c r="B85" s="39"/>
      <c r="C85" s="40"/>
      <c r="D85" s="40"/>
      <c r="E85" s="69" t="str">
        <f>E13</f>
        <v>1 - žst Děčín východ</v>
      </c>
      <c r="F85" s="40"/>
      <c r="G85" s="40"/>
      <c r="H85" s="40"/>
      <c r="I85" s="148"/>
      <c r="J85" s="40"/>
      <c r="K85" s="40"/>
      <c r="L85" s="149"/>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148"/>
      <c r="J86" s="40"/>
      <c r="K86" s="40"/>
      <c r="L86" s="149"/>
      <c r="S86" s="38"/>
      <c r="T86" s="38"/>
      <c r="U86" s="38"/>
      <c r="V86" s="38"/>
      <c r="W86" s="38"/>
      <c r="X86" s="38"/>
      <c r="Y86" s="38"/>
      <c r="Z86" s="38"/>
      <c r="AA86" s="38"/>
      <c r="AB86" s="38"/>
      <c r="AC86" s="38"/>
      <c r="AD86" s="38"/>
      <c r="AE86" s="38"/>
    </row>
    <row r="87" s="2" customFormat="1" ht="12" customHeight="1">
      <c r="A87" s="38"/>
      <c r="B87" s="39"/>
      <c r="C87" s="32" t="s">
        <v>21</v>
      </c>
      <c r="D87" s="40"/>
      <c r="E87" s="40"/>
      <c r="F87" s="27" t="str">
        <f>F16</f>
        <v>žst. Boletice nad Labem a žst. Děčín východ</v>
      </c>
      <c r="G87" s="40"/>
      <c r="H87" s="40"/>
      <c r="I87" s="151" t="s">
        <v>23</v>
      </c>
      <c r="J87" s="72" t="str">
        <f>IF(J16="","",J16)</f>
        <v>16. 1. 2020</v>
      </c>
      <c r="K87" s="40"/>
      <c r="L87" s="149"/>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8"/>
      <c r="J88" s="40"/>
      <c r="K88" s="40"/>
      <c r="L88" s="149"/>
      <c r="S88" s="38"/>
      <c r="T88" s="38"/>
      <c r="U88" s="38"/>
      <c r="V88" s="38"/>
      <c r="W88" s="38"/>
      <c r="X88" s="38"/>
      <c r="Y88" s="38"/>
      <c r="Z88" s="38"/>
      <c r="AA88" s="38"/>
      <c r="AB88" s="38"/>
      <c r="AC88" s="38"/>
      <c r="AD88" s="38"/>
      <c r="AE88" s="38"/>
    </row>
    <row r="89" s="2" customFormat="1" ht="15.15" customHeight="1">
      <c r="A89" s="38"/>
      <c r="B89" s="39"/>
      <c r="C89" s="32" t="s">
        <v>25</v>
      </c>
      <c r="D89" s="40"/>
      <c r="E89" s="40"/>
      <c r="F89" s="27" t="str">
        <f>E19</f>
        <v>Správa železnic, OŘ ÚNL</v>
      </c>
      <c r="G89" s="40"/>
      <c r="H89" s="40"/>
      <c r="I89" s="151" t="s">
        <v>33</v>
      </c>
      <c r="J89" s="36" t="str">
        <f>E25</f>
        <v xml:space="preserve"> </v>
      </c>
      <c r="K89" s="40"/>
      <c r="L89" s="149"/>
      <c r="S89" s="38"/>
      <c r="T89" s="38"/>
      <c r="U89" s="38"/>
      <c r="V89" s="38"/>
      <c r="W89" s="38"/>
      <c r="X89" s="38"/>
      <c r="Y89" s="38"/>
      <c r="Z89" s="38"/>
      <c r="AA89" s="38"/>
      <c r="AB89" s="38"/>
      <c r="AC89" s="38"/>
      <c r="AD89" s="38"/>
      <c r="AE89" s="38"/>
    </row>
    <row r="90" s="2" customFormat="1" ht="15.15" customHeight="1">
      <c r="A90" s="38"/>
      <c r="B90" s="39"/>
      <c r="C90" s="32" t="s">
        <v>31</v>
      </c>
      <c r="D90" s="40"/>
      <c r="E90" s="40"/>
      <c r="F90" s="27" t="str">
        <f>IF(E22="","",E22)</f>
        <v>Vyplň údaj</v>
      </c>
      <c r="G90" s="40"/>
      <c r="H90" s="40"/>
      <c r="I90" s="151" t="s">
        <v>36</v>
      </c>
      <c r="J90" s="36" t="str">
        <f>E28</f>
        <v>Věra Trnková</v>
      </c>
      <c r="K90" s="40"/>
      <c r="L90" s="149"/>
      <c r="S90" s="38"/>
      <c r="T90" s="38"/>
      <c r="U90" s="38"/>
      <c r="V90" s="38"/>
      <c r="W90" s="38"/>
      <c r="X90" s="38"/>
      <c r="Y90" s="38"/>
      <c r="Z90" s="38"/>
      <c r="AA90" s="38"/>
      <c r="AB90" s="38"/>
      <c r="AC90" s="38"/>
      <c r="AD90" s="38"/>
      <c r="AE90" s="38"/>
    </row>
    <row r="91" s="2" customFormat="1" ht="10.32" customHeight="1">
      <c r="A91" s="38"/>
      <c r="B91" s="39"/>
      <c r="C91" s="40"/>
      <c r="D91" s="40"/>
      <c r="E91" s="40"/>
      <c r="F91" s="40"/>
      <c r="G91" s="40"/>
      <c r="H91" s="40"/>
      <c r="I91" s="148"/>
      <c r="J91" s="40"/>
      <c r="K91" s="40"/>
      <c r="L91" s="149"/>
      <c r="S91" s="38"/>
      <c r="T91" s="38"/>
      <c r="U91" s="38"/>
      <c r="V91" s="38"/>
      <c r="W91" s="38"/>
      <c r="X91" s="38"/>
      <c r="Y91" s="38"/>
      <c r="Z91" s="38"/>
      <c r="AA91" s="38"/>
      <c r="AB91" s="38"/>
      <c r="AC91" s="38"/>
      <c r="AD91" s="38"/>
      <c r="AE91" s="38"/>
    </row>
    <row r="92" s="11" customFormat="1" ht="29.28" customHeight="1">
      <c r="A92" s="200"/>
      <c r="B92" s="201"/>
      <c r="C92" s="202" t="s">
        <v>134</v>
      </c>
      <c r="D92" s="203" t="s">
        <v>59</v>
      </c>
      <c r="E92" s="203" t="s">
        <v>55</v>
      </c>
      <c r="F92" s="203" t="s">
        <v>56</v>
      </c>
      <c r="G92" s="203" t="s">
        <v>135</v>
      </c>
      <c r="H92" s="203" t="s">
        <v>136</v>
      </c>
      <c r="I92" s="204" t="s">
        <v>137</v>
      </c>
      <c r="J92" s="203" t="s">
        <v>129</v>
      </c>
      <c r="K92" s="205" t="s">
        <v>138</v>
      </c>
      <c r="L92" s="206"/>
      <c r="M92" s="92" t="s">
        <v>19</v>
      </c>
      <c r="N92" s="93" t="s">
        <v>44</v>
      </c>
      <c r="O92" s="93" t="s">
        <v>139</v>
      </c>
      <c r="P92" s="93" t="s">
        <v>140</v>
      </c>
      <c r="Q92" s="93" t="s">
        <v>141</v>
      </c>
      <c r="R92" s="93" t="s">
        <v>142</v>
      </c>
      <c r="S92" s="93" t="s">
        <v>143</v>
      </c>
      <c r="T92" s="94" t="s">
        <v>144</v>
      </c>
      <c r="U92" s="200"/>
      <c r="V92" s="200"/>
      <c r="W92" s="200"/>
      <c r="X92" s="200"/>
      <c r="Y92" s="200"/>
      <c r="Z92" s="200"/>
      <c r="AA92" s="200"/>
      <c r="AB92" s="200"/>
      <c r="AC92" s="200"/>
      <c r="AD92" s="200"/>
      <c r="AE92" s="200"/>
    </row>
    <row r="93" s="2" customFormat="1" ht="22.8" customHeight="1">
      <c r="A93" s="38"/>
      <c r="B93" s="39"/>
      <c r="C93" s="99" t="s">
        <v>145</v>
      </c>
      <c r="D93" s="40"/>
      <c r="E93" s="40"/>
      <c r="F93" s="40"/>
      <c r="G93" s="40"/>
      <c r="H93" s="40"/>
      <c r="I93" s="148"/>
      <c r="J93" s="207">
        <f>BK93</f>
        <v>0</v>
      </c>
      <c r="K93" s="40"/>
      <c r="L93" s="44"/>
      <c r="M93" s="95"/>
      <c r="N93" s="208"/>
      <c r="O93" s="96"/>
      <c r="P93" s="209">
        <f>P94</f>
        <v>0</v>
      </c>
      <c r="Q93" s="96"/>
      <c r="R93" s="209">
        <f>R94</f>
        <v>803.00729999999999</v>
      </c>
      <c r="S93" s="96"/>
      <c r="T93" s="210">
        <f>T94</f>
        <v>0</v>
      </c>
      <c r="U93" s="38"/>
      <c r="V93" s="38"/>
      <c r="W93" s="38"/>
      <c r="X93" s="38"/>
      <c r="Y93" s="38"/>
      <c r="Z93" s="38"/>
      <c r="AA93" s="38"/>
      <c r="AB93" s="38"/>
      <c r="AC93" s="38"/>
      <c r="AD93" s="38"/>
      <c r="AE93" s="38"/>
      <c r="AT93" s="17" t="s">
        <v>73</v>
      </c>
      <c r="AU93" s="17" t="s">
        <v>130</v>
      </c>
      <c r="BK93" s="211">
        <f>BK94</f>
        <v>0</v>
      </c>
    </row>
    <row r="94" s="12" customFormat="1" ht="25.92" customHeight="1">
      <c r="A94" s="12"/>
      <c r="B94" s="212"/>
      <c r="C94" s="213"/>
      <c r="D94" s="214" t="s">
        <v>73</v>
      </c>
      <c r="E94" s="215" t="s">
        <v>146</v>
      </c>
      <c r="F94" s="215" t="s">
        <v>147</v>
      </c>
      <c r="G94" s="213"/>
      <c r="H94" s="213"/>
      <c r="I94" s="216"/>
      <c r="J94" s="217">
        <f>BK94</f>
        <v>0</v>
      </c>
      <c r="K94" s="213"/>
      <c r="L94" s="218"/>
      <c r="M94" s="219"/>
      <c r="N94" s="220"/>
      <c r="O94" s="220"/>
      <c r="P94" s="221">
        <f>P95</f>
        <v>0</v>
      </c>
      <c r="Q94" s="220"/>
      <c r="R94" s="221">
        <f>R95</f>
        <v>803.00729999999999</v>
      </c>
      <c r="S94" s="220"/>
      <c r="T94" s="222">
        <f>T95</f>
        <v>0</v>
      </c>
      <c r="U94" s="12"/>
      <c r="V94" s="12"/>
      <c r="W94" s="12"/>
      <c r="X94" s="12"/>
      <c r="Y94" s="12"/>
      <c r="Z94" s="12"/>
      <c r="AA94" s="12"/>
      <c r="AB94" s="12"/>
      <c r="AC94" s="12"/>
      <c r="AD94" s="12"/>
      <c r="AE94" s="12"/>
      <c r="AR94" s="223" t="s">
        <v>81</v>
      </c>
      <c r="AT94" s="224" t="s">
        <v>73</v>
      </c>
      <c r="AU94" s="224" t="s">
        <v>74</v>
      </c>
      <c r="AY94" s="223" t="s">
        <v>148</v>
      </c>
      <c r="BK94" s="225">
        <f>BK95</f>
        <v>0</v>
      </c>
    </row>
    <row r="95" s="12" customFormat="1" ht="22.8" customHeight="1">
      <c r="A95" s="12"/>
      <c r="B95" s="212"/>
      <c r="C95" s="213"/>
      <c r="D95" s="214" t="s">
        <v>73</v>
      </c>
      <c r="E95" s="226" t="s">
        <v>149</v>
      </c>
      <c r="F95" s="226" t="s">
        <v>150</v>
      </c>
      <c r="G95" s="213"/>
      <c r="H95" s="213"/>
      <c r="I95" s="216"/>
      <c r="J95" s="227">
        <f>BK95</f>
        <v>0</v>
      </c>
      <c r="K95" s="213"/>
      <c r="L95" s="218"/>
      <c r="M95" s="219"/>
      <c r="N95" s="220"/>
      <c r="O95" s="220"/>
      <c r="P95" s="221">
        <f>SUM(P96:P314)</f>
        <v>0</v>
      </c>
      <c r="Q95" s="220"/>
      <c r="R95" s="221">
        <f>SUM(R96:R314)</f>
        <v>803.00729999999999</v>
      </c>
      <c r="S95" s="220"/>
      <c r="T95" s="222">
        <f>SUM(T96:T314)</f>
        <v>0</v>
      </c>
      <c r="U95" s="12"/>
      <c r="V95" s="12"/>
      <c r="W95" s="12"/>
      <c r="X95" s="12"/>
      <c r="Y95" s="12"/>
      <c r="Z95" s="12"/>
      <c r="AA95" s="12"/>
      <c r="AB95" s="12"/>
      <c r="AC95" s="12"/>
      <c r="AD95" s="12"/>
      <c r="AE95" s="12"/>
      <c r="AR95" s="223" t="s">
        <v>81</v>
      </c>
      <c r="AT95" s="224" t="s">
        <v>73</v>
      </c>
      <c r="AU95" s="224" t="s">
        <v>81</v>
      </c>
      <c r="AY95" s="223" t="s">
        <v>148</v>
      </c>
      <c r="BK95" s="225">
        <f>SUM(BK96:BK314)</f>
        <v>0</v>
      </c>
    </row>
    <row r="96" s="2" customFormat="1" ht="21.75" customHeight="1">
      <c r="A96" s="38"/>
      <c r="B96" s="39"/>
      <c r="C96" s="228" t="s">
        <v>81</v>
      </c>
      <c r="D96" s="228" t="s">
        <v>151</v>
      </c>
      <c r="E96" s="229" t="s">
        <v>152</v>
      </c>
      <c r="F96" s="230" t="s">
        <v>153</v>
      </c>
      <c r="G96" s="231" t="s">
        <v>154</v>
      </c>
      <c r="H96" s="232">
        <v>314</v>
      </c>
      <c r="I96" s="233"/>
      <c r="J96" s="234">
        <f>ROUND(I96*H96,2)</f>
        <v>0</v>
      </c>
      <c r="K96" s="230" t="s">
        <v>155</v>
      </c>
      <c r="L96" s="44"/>
      <c r="M96" s="235" t="s">
        <v>19</v>
      </c>
      <c r="N96" s="236" t="s">
        <v>45</v>
      </c>
      <c r="O96" s="84"/>
      <c r="P96" s="237">
        <f>O96*H96</f>
        <v>0</v>
      </c>
      <c r="Q96" s="237">
        <v>0</v>
      </c>
      <c r="R96" s="237">
        <f>Q96*H96</f>
        <v>0</v>
      </c>
      <c r="S96" s="237">
        <v>0</v>
      </c>
      <c r="T96" s="238">
        <f>S96*H96</f>
        <v>0</v>
      </c>
      <c r="U96" s="38"/>
      <c r="V96" s="38"/>
      <c r="W96" s="38"/>
      <c r="X96" s="38"/>
      <c r="Y96" s="38"/>
      <c r="Z96" s="38"/>
      <c r="AA96" s="38"/>
      <c r="AB96" s="38"/>
      <c r="AC96" s="38"/>
      <c r="AD96" s="38"/>
      <c r="AE96" s="38"/>
      <c r="AR96" s="239" t="s">
        <v>114</v>
      </c>
      <c r="AT96" s="239" t="s">
        <v>151</v>
      </c>
      <c r="AU96" s="239" t="s">
        <v>83</v>
      </c>
      <c r="AY96" s="17" t="s">
        <v>148</v>
      </c>
      <c r="BE96" s="240">
        <f>IF(N96="základní",J96,0)</f>
        <v>0</v>
      </c>
      <c r="BF96" s="240">
        <f>IF(N96="snížená",J96,0)</f>
        <v>0</v>
      </c>
      <c r="BG96" s="240">
        <f>IF(N96="zákl. přenesená",J96,0)</f>
        <v>0</v>
      </c>
      <c r="BH96" s="240">
        <f>IF(N96="sníž. přenesená",J96,0)</f>
        <v>0</v>
      </c>
      <c r="BI96" s="240">
        <f>IF(N96="nulová",J96,0)</f>
        <v>0</v>
      </c>
      <c r="BJ96" s="17" t="s">
        <v>81</v>
      </c>
      <c r="BK96" s="240">
        <f>ROUND(I96*H96,2)</f>
        <v>0</v>
      </c>
      <c r="BL96" s="17" t="s">
        <v>114</v>
      </c>
      <c r="BM96" s="239" t="s">
        <v>156</v>
      </c>
    </row>
    <row r="97" s="2" customFormat="1">
      <c r="A97" s="38"/>
      <c r="B97" s="39"/>
      <c r="C97" s="40"/>
      <c r="D97" s="241" t="s">
        <v>157</v>
      </c>
      <c r="E97" s="40"/>
      <c r="F97" s="242" t="s">
        <v>158</v>
      </c>
      <c r="G97" s="40"/>
      <c r="H97" s="40"/>
      <c r="I97" s="148"/>
      <c r="J97" s="40"/>
      <c r="K97" s="40"/>
      <c r="L97" s="44"/>
      <c r="M97" s="243"/>
      <c r="N97" s="244"/>
      <c r="O97" s="84"/>
      <c r="P97" s="84"/>
      <c r="Q97" s="84"/>
      <c r="R97" s="84"/>
      <c r="S97" s="84"/>
      <c r="T97" s="85"/>
      <c r="U97" s="38"/>
      <c r="V97" s="38"/>
      <c r="W97" s="38"/>
      <c r="X97" s="38"/>
      <c r="Y97" s="38"/>
      <c r="Z97" s="38"/>
      <c r="AA97" s="38"/>
      <c r="AB97" s="38"/>
      <c r="AC97" s="38"/>
      <c r="AD97" s="38"/>
      <c r="AE97" s="38"/>
      <c r="AT97" s="17" t="s">
        <v>157</v>
      </c>
      <c r="AU97" s="17" t="s">
        <v>83</v>
      </c>
    </row>
    <row r="98" s="2" customFormat="1">
      <c r="A98" s="38"/>
      <c r="B98" s="39"/>
      <c r="C98" s="40"/>
      <c r="D98" s="241" t="s">
        <v>159</v>
      </c>
      <c r="E98" s="40"/>
      <c r="F98" s="245" t="s">
        <v>160</v>
      </c>
      <c r="G98" s="40"/>
      <c r="H98" s="40"/>
      <c r="I98" s="148"/>
      <c r="J98" s="40"/>
      <c r="K98" s="40"/>
      <c r="L98" s="44"/>
      <c r="M98" s="243"/>
      <c r="N98" s="244"/>
      <c r="O98" s="84"/>
      <c r="P98" s="84"/>
      <c r="Q98" s="84"/>
      <c r="R98" s="84"/>
      <c r="S98" s="84"/>
      <c r="T98" s="85"/>
      <c r="U98" s="38"/>
      <c r="V98" s="38"/>
      <c r="W98" s="38"/>
      <c r="X98" s="38"/>
      <c r="Y98" s="38"/>
      <c r="Z98" s="38"/>
      <c r="AA98" s="38"/>
      <c r="AB98" s="38"/>
      <c r="AC98" s="38"/>
      <c r="AD98" s="38"/>
      <c r="AE98" s="38"/>
      <c r="AT98" s="17" t="s">
        <v>159</v>
      </c>
      <c r="AU98" s="17" t="s">
        <v>83</v>
      </c>
    </row>
    <row r="99" s="2" customFormat="1" ht="21.75" customHeight="1">
      <c r="A99" s="38"/>
      <c r="B99" s="39"/>
      <c r="C99" s="228" t="s">
        <v>83</v>
      </c>
      <c r="D99" s="228" t="s">
        <v>151</v>
      </c>
      <c r="E99" s="229" t="s">
        <v>161</v>
      </c>
      <c r="F99" s="230" t="s">
        <v>162</v>
      </c>
      <c r="G99" s="231" t="s">
        <v>154</v>
      </c>
      <c r="H99" s="232">
        <v>218</v>
      </c>
      <c r="I99" s="233"/>
      <c r="J99" s="234">
        <f>ROUND(I99*H99,2)</f>
        <v>0</v>
      </c>
      <c r="K99" s="230" t="s">
        <v>155</v>
      </c>
      <c r="L99" s="44"/>
      <c r="M99" s="235" t="s">
        <v>19</v>
      </c>
      <c r="N99" s="236" t="s">
        <v>45</v>
      </c>
      <c r="O99" s="84"/>
      <c r="P99" s="237">
        <f>O99*H99</f>
        <v>0</v>
      </c>
      <c r="Q99" s="237">
        <v>0</v>
      </c>
      <c r="R99" s="237">
        <f>Q99*H99</f>
        <v>0</v>
      </c>
      <c r="S99" s="237">
        <v>0</v>
      </c>
      <c r="T99" s="238">
        <f>S99*H99</f>
        <v>0</v>
      </c>
      <c r="U99" s="38"/>
      <c r="V99" s="38"/>
      <c r="W99" s="38"/>
      <c r="X99" s="38"/>
      <c r="Y99" s="38"/>
      <c r="Z99" s="38"/>
      <c r="AA99" s="38"/>
      <c r="AB99" s="38"/>
      <c r="AC99" s="38"/>
      <c r="AD99" s="38"/>
      <c r="AE99" s="38"/>
      <c r="AR99" s="239" t="s">
        <v>114</v>
      </c>
      <c r="AT99" s="239" t="s">
        <v>151</v>
      </c>
      <c r="AU99" s="239" t="s">
        <v>83</v>
      </c>
      <c r="AY99" s="17" t="s">
        <v>148</v>
      </c>
      <c r="BE99" s="240">
        <f>IF(N99="základní",J99,0)</f>
        <v>0</v>
      </c>
      <c r="BF99" s="240">
        <f>IF(N99="snížená",J99,0)</f>
        <v>0</v>
      </c>
      <c r="BG99" s="240">
        <f>IF(N99="zákl. přenesená",J99,0)</f>
        <v>0</v>
      </c>
      <c r="BH99" s="240">
        <f>IF(N99="sníž. přenesená",J99,0)</f>
        <v>0</v>
      </c>
      <c r="BI99" s="240">
        <f>IF(N99="nulová",J99,0)</f>
        <v>0</v>
      </c>
      <c r="BJ99" s="17" t="s">
        <v>81</v>
      </c>
      <c r="BK99" s="240">
        <f>ROUND(I99*H99,2)</f>
        <v>0</v>
      </c>
      <c r="BL99" s="17" t="s">
        <v>114</v>
      </c>
      <c r="BM99" s="239" t="s">
        <v>163</v>
      </c>
    </row>
    <row r="100" s="2" customFormat="1">
      <c r="A100" s="38"/>
      <c r="B100" s="39"/>
      <c r="C100" s="40"/>
      <c r="D100" s="241" t="s">
        <v>157</v>
      </c>
      <c r="E100" s="40"/>
      <c r="F100" s="242" t="s">
        <v>164</v>
      </c>
      <c r="G100" s="40"/>
      <c r="H100" s="40"/>
      <c r="I100" s="148"/>
      <c r="J100" s="40"/>
      <c r="K100" s="40"/>
      <c r="L100" s="44"/>
      <c r="M100" s="243"/>
      <c r="N100" s="244"/>
      <c r="O100" s="84"/>
      <c r="P100" s="84"/>
      <c r="Q100" s="84"/>
      <c r="R100" s="84"/>
      <c r="S100" s="84"/>
      <c r="T100" s="85"/>
      <c r="U100" s="38"/>
      <c r="V100" s="38"/>
      <c r="W100" s="38"/>
      <c r="X100" s="38"/>
      <c r="Y100" s="38"/>
      <c r="Z100" s="38"/>
      <c r="AA100" s="38"/>
      <c r="AB100" s="38"/>
      <c r="AC100" s="38"/>
      <c r="AD100" s="38"/>
      <c r="AE100" s="38"/>
      <c r="AT100" s="17" t="s">
        <v>157</v>
      </c>
      <c r="AU100" s="17" t="s">
        <v>83</v>
      </c>
    </row>
    <row r="101" s="2" customFormat="1">
      <c r="A101" s="38"/>
      <c r="B101" s="39"/>
      <c r="C101" s="40"/>
      <c r="D101" s="241" t="s">
        <v>159</v>
      </c>
      <c r="E101" s="40"/>
      <c r="F101" s="245" t="s">
        <v>160</v>
      </c>
      <c r="G101" s="40"/>
      <c r="H101" s="40"/>
      <c r="I101" s="148"/>
      <c r="J101" s="40"/>
      <c r="K101" s="40"/>
      <c r="L101" s="44"/>
      <c r="M101" s="243"/>
      <c r="N101" s="244"/>
      <c r="O101" s="84"/>
      <c r="P101" s="84"/>
      <c r="Q101" s="84"/>
      <c r="R101" s="84"/>
      <c r="S101" s="84"/>
      <c r="T101" s="85"/>
      <c r="U101" s="38"/>
      <c r="V101" s="38"/>
      <c r="W101" s="38"/>
      <c r="X101" s="38"/>
      <c r="Y101" s="38"/>
      <c r="Z101" s="38"/>
      <c r="AA101" s="38"/>
      <c r="AB101" s="38"/>
      <c r="AC101" s="38"/>
      <c r="AD101" s="38"/>
      <c r="AE101" s="38"/>
      <c r="AT101" s="17" t="s">
        <v>159</v>
      </c>
      <c r="AU101" s="17" t="s">
        <v>83</v>
      </c>
    </row>
    <row r="102" s="2" customFormat="1" ht="21.75" customHeight="1">
      <c r="A102" s="38"/>
      <c r="B102" s="39"/>
      <c r="C102" s="228" t="s">
        <v>90</v>
      </c>
      <c r="D102" s="228" t="s">
        <v>151</v>
      </c>
      <c r="E102" s="229" t="s">
        <v>165</v>
      </c>
      <c r="F102" s="230" t="s">
        <v>166</v>
      </c>
      <c r="G102" s="231" t="s">
        <v>154</v>
      </c>
      <c r="H102" s="232">
        <v>117</v>
      </c>
      <c r="I102" s="233"/>
      <c r="J102" s="234">
        <f>ROUND(I102*H102,2)</f>
        <v>0</v>
      </c>
      <c r="K102" s="230" t="s">
        <v>155</v>
      </c>
      <c r="L102" s="44"/>
      <c r="M102" s="235" t="s">
        <v>19</v>
      </c>
      <c r="N102" s="236" t="s">
        <v>45</v>
      </c>
      <c r="O102" s="84"/>
      <c r="P102" s="237">
        <f>O102*H102</f>
        <v>0</v>
      </c>
      <c r="Q102" s="237">
        <v>0</v>
      </c>
      <c r="R102" s="237">
        <f>Q102*H102</f>
        <v>0</v>
      </c>
      <c r="S102" s="237">
        <v>0</v>
      </c>
      <c r="T102" s="238">
        <f>S102*H102</f>
        <v>0</v>
      </c>
      <c r="U102" s="38"/>
      <c r="V102" s="38"/>
      <c r="W102" s="38"/>
      <c r="X102" s="38"/>
      <c r="Y102" s="38"/>
      <c r="Z102" s="38"/>
      <c r="AA102" s="38"/>
      <c r="AB102" s="38"/>
      <c r="AC102" s="38"/>
      <c r="AD102" s="38"/>
      <c r="AE102" s="38"/>
      <c r="AR102" s="239" t="s">
        <v>114</v>
      </c>
      <c r="AT102" s="239" t="s">
        <v>151</v>
      </c>
      <c r="AU102" s="239" t="s">
        <v>83</v>
      </c>
      <c r="AY102" s="17" t="s">
        <v>148</v>
      </c>
      <c r="BE102" s="240">
        <f>IF(N102="základní",J102,0)</f>
        <v>0</v>
      </c>
      <c r="BF102" s="240">
        <f>IF(N102="snížená",J102,0)</f>
        <v>0</v>
      </c>
      <c r="BG102" s="240">
        <f>IF(N102="zákl. přenesená",J102,0)</f>
        <v>0</v>
      </c>
      <c r="BH102" s="240">
        <f>IF(N102="sníž. přenesená",J102,0)</f>
        <v>0</v>
      </c>
      <c r="BI102" s="240">
        <f>IF(N102="nulová",J102,0)</f>
        <v>0</v>
      </c>
      <c r="BJ102" s="17" t="s">
        <v>81</v>
      </c>
      <c r="BK102" s="240">
        <f>ROUND(I102*H102,2)</f>
        <v>0</v>
      </c>
      <c r="BL102" s="17" t="s">
        <v>114</v>
      </c>
      <c r="BM102" s="239" t="s">
        <v>167</v>
      </c>
    </row>
    <row r="103" s="2" customFormat="1">
      <c r="A103" s="38"/>
      <c r="B103" s="39"/>
      <c r="C103" s="40"/>
      <c r="D103" s="241" t="s">
        <v>157</v>
      </c>
      <c r="E103" s="40"/>
      <c r="F103" s="242" t="s">
        <v>168</v>
      </c>
      <c r="G103" s="40"/>
      <c r="H103" s="40"/>
      <c r="I103" s="148"/>
      <c r="J103" s="40"/>
      <c r="K103" s="40"/>
      <c r="L103" s="44"/>
      <c r="M103" s="243"/>
      <c r="N103" s="244"/>
      <c r="O103" s="84"/>
      <c r="P103" s="84"/>
      <c r="Q103" s="84"/>
      <c r="R103" s="84"/>
      <c r="S103" s="84"/>
      <c r="T103" s="85"/>
      <c r="U103" s="38"/>
      <c r="V103" s="38"/>
      <c r="W103" s="38"/>
      <c r="X103" s="38"/>
      <c r="Y103" s="38"/>
      <c r="Z103" s="38"/>
      <c r="AA103" s="38"/>
      <c r="AB103" s="38"/>
      <c r="AC103" s="38"/>
      <c r="AD103" s="38"/>
      <c r="AE103" s="38"/>
      <c r="AT103" s="17" t="s">
        <v>157</v>
      </c>
      <c r="AU103" s="17" t="s">
        <v>83</v>
      </c>
    </row>
    <row r="104" s="2" customFormat="1">
      <c r="A104" s="38"/>
      <c r="B104" s="39"/>
      <c r="C104" s="40"/>
      <c r="D104" s="241" t="s">
        <v>159</v>
      </c>
      <c r="E104" s="40"/>
      <c r="F104" s="245" t="s">
        <v>160</v>
      </c>
      <c r="G104" s="40"/>
      <c r="H104" s="40"/>
      <c r="I104" s="148"/>
      <c r="J104" s="40"/>
      <c r="K104" s="40"/>
      <c r="L104" s="44"/>
      <c r="M104" s="243"/>
      <c r="N104" s="244"/>
      <c r="O104" s="84"/>
      <c r="P104" s="84"/>
      <c r="Q104" s="84"/>
      <c r="R104" s="84"/>
      <c r="S104" s="84"/>
      <c r="T104" s="85"/>
      <c r="U104" s="38"/>
      <c r="V104" s="38"/>
      <c r="W104" s="38"/>
      <c r="X104" s="38"/>
      <c r="Y104" s="38"/>
      <c r="Z104" s="38"/>
      <c r="AA104" s="38"/>
      <c r="AB104" s="38"/>
      <c r="AC104" s="38"/>
      <c r="AD104" s="38"/>
      <c r="AE104" s="38"/>
      <c r="AT104" s="17" t="s">
        <v>159</v>
      </c>
      <c r="AU104" s="17" t="s">
        <v>83</v>
      </c>
    </row>
    <row r="105" s="2" customFormat="1" ht="21.75" customHeight="1">
      <c r="A105" s="38"/>
      <c r="B105" s="39"/>
      <c r="C105" s="228" t="s">
        <v>114</v>
      </c>
      <c r="D105" s="228" t="s">
        <v>151</v>
      </c>
      <c r="E105" s="229" t="s">
        <v>169</v>
      </c>
      <c r="F105" s="230" t="s">
        <v>170</v>
      </c>
      <c r="G105" s="231" t="s">
        <v>154</v>
      </c>
      <c r="H105" s="232">
        <v>161</v>
      </c>
      <c r="I105" s="233"/>
      <c r="J105" s="234">
        <f>ROUND(I105*H105,2)</f>
        <v>0</v>
      </c>
      <c r="K105" s="230" t="s">
        <v>155</v>
      </c>
      <c r="L105" s="44"/>
      <c r="M105" s="235" t="s">
        <v>19</v>
      </c>
      <c r="N105" s="236" t="s">
        <v>45</v>
      </c>
      <c r="O105" s="84"/>
      <c r="P105" s="237">
        <f>O105*H105</f>
        <v>0</v>
      </c>
      <c r="Q105" s="237">
        <v>0</v>
      </c>
      <c r="R105" s="237">
        <f>Q105*H105</f>
        <v>0</v>
      </c>
      <c r="S105" s="237">
        <v>0</v>
      </c>
      <c r="T105" s="238">
        <f>S105*H105</f>
        <v>0</v>
      </c>
      <c r="U105" s="38"/>
      <c r="V105" s="38"/>
      <c r="W105" s="38"/>
      <c r="X105" s="38"/>
      <c r="Y105" s="38"/>
      <c r="Z105" s="38"/>
      <c r="AA105" s="38"/>
      <c r="AB105" s="38"/>
      <c r="AC105" s="38"/>
      <c r="AD105" s="38"/>
      <c r="AE105" s="38"/>
      <c r="AR105" s="239" t="s">
        <v>114</v>
      </c>
      <c r="AT105" s="239" t="s">
        <v>151</v>
      </c>
      <c r="AU105" s="239" t="s">
        <v>83</v>
      </c>
      <c r="AY105" s="17" t="s">
        <v>148</v>
      </c>
      <c r="BE105" s="240">
        <f>IF(N105="základní",J105,0)</f>
        <v>0</v>
      </c>
      <c r="BF105" s="240">
        <f>IF(N105="snížená",J105,0)</f>
        <v>0</v>
      </c>
      <c r="BG105" s="240">
        <f>IF(N105="zákl. přenesená",J105,0)</f>
        <v>0</v>
      </c>
      <c r="BH105" s="240">
        <f>IF(N105="sníž. přenesená",J105,0)</f>
        <v>0</v>
      </c>
      <c r="BI105" s="240">
        <f>IF(N105="nulová",J105,0)</f>
        <v>0</v>
      </c>
      <c r="BJ105" s="17" t="s">
        <v>81</v>
      </c>
      <c r="BK105" s="240">
        <f>ROUND(I105*H105,2)</f>
        <v>0</v>
      </c>
      <c r="BL105" s="17" t="s">
        <v>114</v>
      </c>
      <c r="BM105" s="239" t="s">
        <v>171</v>
      </c>
    </row>
    <row r="106" s="2" customFormat="1">
      <c r="A106" s="38"/>
      <c r="B106" s="39"/>
      <c r="C106" s="40"/>
      <c r="D106" s="241" t="s">
        <v>157</v>
      </c>
      <c r="E106" s="40"/>
      <c r="F106" s="242" t="s">
        <v>172</v>
      </c>
      <c r="G106" s="40"/>
      <c r="H106" s="40"/>
      <c r="I106" s="148"/>
      <c r="J106" s="40"/>
      <c r="K106" s="40"/>
      <c r="L106" s="44"/>
      <c r="M106" s="243"/>
      <c r="N106" s="244"/>
      <c r="O106" s="84"/>
      <c r="P106" s="84"/>
      <c r="Q106" s="84"/>
      <c r="R106" s="84"/>
      <c r="S106" s="84"/>
      <c r="T106" s="85"/>
      <c r="U106" s="38"/>
      <c r="V106" s="38"/>
      <c r="W106" s="38"/>
      <c r="X106" s="38"/>
      <c r="Y106" s="38"/>
      <c r="Z106" s="38"/>
      <c r="AA106" s="38"/>
      <c r="AB106" s="38"/>
      <c r="AC106" s="38"/>
      <c r="AD106" s="38"/>
      <c r="AE106" s="38"/>
      <c r="AT106" s="17" t="s">
        <v>157</v>
      </c>
      <c r="AU106" s="17" t="s">
        <v>83</v>
      </c>
    </row>
    <row r="107" s="2" customFormat="1">
      <c r="A107" s="38"/>
      <c r="B107" s="39"/>
      <c r="C107" s="40"/>
      <c r="D107" s="241" t="s">
        <v>159</v>
      </c>
      <c r="E107" s="40"/>
      <c r="F107" s="245" t="s">
        <v>160</v>
      </c>
      <c r="G107" s="40"/>
      <c r="H107" s="40"/>
      <c r="I107" s="148"/>
      <c r="J107" s="40"/>
      <c r="K107" s="40"/>
      <c r="L107" s="44"/>
      <c r="M107" s="243"/>
      <c r="N107" s="244"/>
      <c r="O107" s="84"/>
      <c r="P107" s="84"/>
      <c r="Q107" s="84"/>
      <c r="R107" s="84"/>
      <c r="S107" s="84"/>
      <c r="T107" s="85"/>
      <c r="U107" s="38"/>
      <c r="V107" s="38"/>
      <c r="W107" s="38"/>
      <c r="X107" s="38"/>
      <c r="Y107" s="38"/>
      <c r="Z107" s="38"/>
      <c r="AA107" s="38"/>
      <c r="AB107" s="38"/>
      <c r="AC107" s="38"/>
      <c r="AD107" s="38"/>
      <c r="AE107" s="38"/>
      <c r="AT107" s="17" t="s">
        <v>159</v>
      </c>
      <c r="AU107" s="17" t="s">
        <v>83</v>
      </c>
    </row>
    <row r="108" s="13" customFormat="1">
      <c r="A108" s="13"/>
      <c r="B108" s="246"/>
      <c r="C108" s="247"/>
      <c r="D108" s="241" t="s">
        <v>173</v>
      </c>
      <c r="E108" s="248" t="s">
        <v>19</v>
      </c>
      <c r="F108" s="249" t="s">
        <v>489</v>
      </c>
      <c r="G108" s="247"/>
      <c r="H108" s="250">
        <v>10</v>
      </c>
      <c r="I108" s="251"/>
      <c r="J108" s="247"/>
      <c r="K108" s="247"/>
      <c r="L108" s="252"/>
      <c r="M108" s="253"/>
      <c r="N108" s="254"/>
      <c r="O108" s="254"/>
      <c r="P108" s="254"/>
      <c r="Q108" s="254"/>
      <c r="R108" s="254"/>
      <c r="S108" s="254"/>
      <c r="T108" s="255"/>
      <c r="U108" s="13"/>
      <c r="V108" s="13"/>
      <c r="W108" s="13"/>
      <c r="X108" s="13"/>
      <c r="Y108" s="13"/>
      <c r="Z108" s="13"/>
      <c r="AA108" s="13"/>
      <c r="AB108" s="13"/>
      <c r="AC108" s="13"/>
      <c r="AD108" s="13"/>
      <c r="AE108" s="13"/>
      <c r="AT108" s="256" t="s">
        <v>173</v>
      </c>
      <c r="AU108" s="256" t="s">
        <v>83</v>
      </c>
      <c r="AV108" s="13" t="s">
        <v>83</v>
      </c>
      <c r="AW108" s="13" t="s">
        <v>35</v>
      </c>
      <c r="AX108" s="13" t="s">
        <v>74</v>
      </c>
      <c r="AY108" s="256" t="s">
        <v>148</v>
      </c>
    </row>
    <row r="109" s="13" customFormat="1">
      <c r="A109" s="13"/>
      <c r="B109" s="246"/>
      <c r="C109" s="247"/>
      <c r="D109" s="241" t="s">
        <v>173</v>
      </c>
      <c r="E109" s="248" t="s">
        <v>19</v>
      </c>
      <c r="F109" s="249" t="s">
        <v>490</v>
      </c>
      <c r="G109" s="247"/>
      <c r="H109" s="250">
        <v>23</v>
      </c>
      <c r="I109" s="251"/>
      <c r="J109" s="247"/>
      <c r="K109" s="247"/>
      <c r="L109" s="252"/>
      <c r="M109" s="253"/>
      <c r="N109" s="254"/>
      <c r="O109" s="254"/>
      <c r="P109" s="254"/>
      <c r="Q109" s="254"/>
      <c r="R109" s="254"/>
      <c r="S109" s="254"/>
      <c r="T109" s="255"/>
      <c r="U109" s="13"/>
      <c r="V109" s="13"/>
      <c r="W109" s="13"/>
      <c r="X109" s="13"/>
      <c r="Y109" s="13"/>
      <c r="Z109" s="13"/>
      <c r="AA109" s="13"/>
      <c r="AB109" s="13"/>
      <c r="AC109" s="13"/>
      <c r="AD109" s="13"/>
      <c r="AE109" s="13"/>
      <c r="AT109" s="256" t="s">
        <v>173</v>
      </c>
      <c r="AU109" s="256" t="s">
        <v>83</v>
      </c>
      <c r="AV109" s="13" t="s">
        <v>83</v>
      </c>
      <c r="AW109" s="13" t="s">
        <v>35</v>
      </c>
      <c r="AX109" s="13" t="s">
        <v>74</v>
      </c>
      <c r="AY109" s="256" t="s">
        <v>148</v>
      </c>
    </row>
    <row r="110" s="13" customFormat="1">
      <c r="A110" s="13"/>
      <c r="B110" s="246"/>
      <c r="C110" s="247"/>
      <c r="D110" s="241" t="s">
        <v>173</v>
      </c>
      <c r="E110" s="248" t="s">
        <v>19</v>
      </c>
      <c r="F110" s="249" t="s">
        <v>491</v>
      </c>
      <c r="G110" s="247"/>
      <c r="H110" s="250">
        <v>10</v>
      </c>
      <c r="I110" s="251"/>
      <c r="J110" s="247"/>
      <c r="K110" s="247"/>
      <c r="L110" s="252"/>
      <c r="M110" s="253"/>
      <c r="N110" s="254"/>
      <c r="O110" s="254"/>
      <c r="P110" s="254"/>
      <c r="Q110" s="254"/>
      <c r="R110" s="254"/>
      <c r="S110" s="254"/>
      <c r="T110" s="255"/>
      <c r="U110" s="13"/>
      <c r="V110" s="13"/>
      <c r="W110" s="13"/>
      <c r="X110" s="13"/>
      <c r="Y110" s="13"/>
      <c r="Z110" s="13"/>
      <c r="AA110" s="13"/>
      <c r="AB110" s="13"/>
      <c r="AC110" s="13"/>
      <c r="AD110" s="13"/>
      <c r="AE110" s="13"/>
      <c r="AT110" s="256" t="s">
        <v>173</v>
      </c>
      <c r="AU110" s="256" t="s">
        <v>83</v>
      </c>
      <c r="AV110" s="13" t="s">
        <v>83</v>
      </c>
      <c r="AW110" s="13" t="s">
        <v>35</v>
      </c>
      <c r="AX110" s="13" t="s">
        <v>74</v>
      </c>
      <c r="AY110" s="256" t="s">
        <v>148</v>
      </c>
    </row>
    <row r="111" s="13" customFormat="1">
      <c r="A111" s="13"/>
      <c r="B111" s="246"/>
      <c r="C111" s="247"/>
      <c r="D111" s="241" t="s">
        <v>173</v>
      </c>
      <c r="E111" s="248" t="s">
        <v>19</v>
      </c>
      <c r="F111" s="249" t="s">
        <v>492</v>
      </c>
      <c r="G111" s="247"/>
      <c r="H111" s="250">
        <v>10</v>
      </c>
      <c r="I111" s="251"/>
      <c r="J111" s="247"/>
      <c r="K111" s="247"/>
      <c r="L111" s="252"/>
      <c r="M111" s="253"/>
      <c r="N111" s="254"/>
      <c r="O111" s="254"/>
      <c r="P111" s="254"/>
      <c r="Q111" s="254"/>
      <c r="R111" s="254"/>
      <c r="S111" s="254"/>
      <c r="T111" s="255"/>
      <c r="U111" s="13"/>
      <c r="V111" s="13"/>
      <c r="W111" s="13"/>
      <c r="X111" s="13"/>
      <c r="Y111" s="13"/>
      <c r="Z111" s="13"/>
      <c r="AA111" s="13"/>
      <c r="AB111" s="13"/>
      <c r="AC111" s="13"/>
      <c r="AD111" s="13"/>
      <c r="AE111" s="13"/>
      <c r="AT111" s="256" t="s">
        <v>173</v>
      </c>
      <c r="AU111" s="256" t="s">
        <v>83</v>
      </c>
      <c r="AV111" s="13" t="s">
        <v>83</v>
      </c>
      <c r="AW111" s="13" t="s">
        <v>35</v>
      </c>
      <c r="AX111" s="13" t="s">
        <v>74</v>
      </c>
      <c r="AY111" s="256" t="s">
        <v>148</v>
      </c>
    </row>
    <row r="112" s="13" customFormat="1">
      <c r="A112" s="13"/>
      <c r="B112" s="246"/>
      <c r="C112" s="247"/>
      <c r="D112" s="241" t="s">
        <v>173</v>
      </c>
      <c r="E112" s="248" t="s">
        <v>19</v>
      </c>
      <c r="F112" s="249" t="s">
        <v>493</v>
      </c>
      <c r="G112" s="247"/>
      <c r="H112" s="250">
        <v>20</v>
      </c>
      <c r="I112" s="251"/>
      <c r="J112" s="247"/>
      <c r="K112" s="247"/>
      <c r="L112" s="252"/>
      <c r="M112" s="253"/>
      <c r="N112" s="254"/>
      <c r="O112" s="254"/>
      <c r="P112" s="254"/>
      <c r="Q112" s="254"/>
      <c r="R112" s="254"/>
      <c r="S112" s="254"/>
      <c r="T112" s="255"/>
      <c r="U112" s="13"/>
      <c r="V112" s="13"/>
      <c r="W112" s="13"/>
      <c r="X112" s="13"/>
      <c r="Y112" s="13"/>
      <c r="Z112" s="13"/>
      <c r="AA112" s="13"/>
      <c r="AB112" s="13"/>
      <c r="AC112" s="13"/>
      <c r="AD112" s="13"/>
      <c r="AE112" s="13"/>
      <c r="AT112" s="256" t="s">
        <v>173</v>
      </c>
      <c r="AU112" s="256" t="s">
        <v>83</v>
      </c>
      <c r="AV112" s="13" t="s">
        <v>83</v>
      </c>
      <c r="AW112" s="13" t="s">
        <v>35</v>
      </c>
      <c r="AX112" s="13" t="s">
        <v>74</v>
      </c>
      <c r="AY112" s="256" t="s">
        <v>148</v>
      </c>
    </row>
    <row r="113" s="13" customFormat="1">
      <c r="A113" s="13"/>
      <c r="B113" s="246"/>
      <c r="C113" s="247"/>
      <c r="D113" s="241" t="s">
        <v>173</v>
      </c>
      <c r="E113" s="248" t="s">
        <v>19</v>
      </c>
      <c r="F113" s="249" t="s">
        <v>494</v>
      </c>
      <c r="G113" s="247"/>
      <c r="H113" s="250">
        <v>22</v>
      </c>
      <c r="I113" s="251"/>
      <c r="J113" s="247"/>
      <c r="K113" s="247"/>
      <c r="L113" s="252"/>
      <c r="M113" s="253"/>
      <c r="N113" s="254"/>
      <c r="O113" s="254"/>
      <c r="P113" s="254"/>
      <c r="Q113" s="254"/>
      <c r="R113" s="254"/>
      <c r="S113" s="254"/>
      <c r="T113" s="255"/>
      <c r="U113" s="13"/>
      <c r="V113" s="13"/>
      <c r="W113" s="13"/>
      <c r="X113" s="13"/>
      <c r="Y113" s="13"/>
      <c r="Z113" s="13"/>
      <c r="AA113" s="13"/>
      <c r="AB113" s="13"/>
      <c r="AC113" s="13"/>
      <c r="AD113" s="13"/>
      <c r="AE113" s="13"/>
      <c r="AT113" s="256" t="s">
        <v>173</v>
      </c>
      <c r="AU113" s="256" t="s">
        <v>83</v>
      </c>
      <c r="AV113" s="13" t="s">
        <v>83</v>
      </c>
      <c r="AW113" s="13" t="s">
        <v>35</v>
      </c>
      <c r="AX113" s="13" t="s">
        <v>74</v>
      </c>
      <c r="AY113" s="256" t="s">
        <v>148</v>
      </c>
    </row>
    <row r="114" s="13" customFormat="1">
      <c r="A114" s="13"/>
      <c r="B114" s="246"/>
      <c r="C114" s="247"/>
      <c r="D114" s="241" t="s">
        <v>173</v>
      </c>
      <c r="E114" s="248" t="s">
        <v>19</v>
      </c>
      <c r="F114" s="249" t="s">
        <v>495</v>
      </c>
      <c r="G114" s="247"/>
      <c r="H114" s="250">
        <v>20</v>
      </c>
      <c r="I114" s="251"/>
      <c r="J114" s="247"/>
      <c r="K114" s="247"/>
      <c r="L114" s="252"/>
      <c r="M114" s="253"/>
      <c r="N114" s="254"/>
      <c r="O114" s="254"/>
      <c r="P114" s="254"/>
      <c r="Q114" s="254"/>
      <c r="R114" s="254"/>
      <c r="S114" s="254"/>
      <c r="T114" s="255"/>
      <c r="U114" s="13"/>
      <c r="V114" s="13"/>
      <c r="W114" s="13"/>
      <c r="X114" s="13"/>
      <c r="Y114" s="13"/>
      <c r="Z114" s="13"/>
      <c r="AA114" s="13"/>
      <c r="AB114" s="13"/>
      <c r="AC114" s="13"/>
      <c r="AD114" s="13"/>
      <c r="AE114" s="13"/>
      <c r="AT114" s="256" t="s">
        <v>173</v>
      </c>
      <c r="AU114" s="256" t="s">
        <v>83</v>
      </c>
      <c r="AV114" s="13" t="s">
        <v>83</v>
      </c>
      <c r="AW114" s="13" t="s">
        <v>35</v>
      </c>
      <c r="AX114" s="13" t="s">
        <v>74</v>
      </c>
      <c r="AY114" s="256" t="s">
        <v>148</v>
      </c>
    </row>
    <row r="115" s="13" customFormat="1">
      <c r="A115" s="13"/>
      <c r="B115" s="246"/>
      <c r="C115" s="247"/>
      <c r="D115" s="241" t="s">
        <v>173</v>
      </c>
      <c r="E115" s="248" t="s">
        <v>19</v>
      </c>
      <c r="F115" s="249" t="s">
        <v>496</v>
      </c>
      <c r="G115" s="247"/>
      <c r="H115" s="250">
        <v>5</v>
      </c>
      <c r="I115" s="251"/>
      <c r="J115" s="247"/>
      <c r="K115" s="247"/>
      <c r="L115" s="252"/>
      <c r="M115" s="253"/>
      <c r="N115" s="254"/>
      <c r="O115" s="254"/>
      <c r="P115" s="254"/>
      <c r="Q115" s="254"/>
      <c r="R115" s="254"/>
      <c r="S115" s="254"/>
      <c r="T115" s="255"/>
      <c r="U115" s="13"/>
      <c r="V115" s="13"/>
      <c r="W115" s="13"/>
      <c r="X115" s="13"/>
      <c r="Y115" s="13"/>
      <c r="Z115" s="13"/>
      <c r="AA115" s="13"/>
      <c r="AB115" s="13"/>
      <c r="AC115" s="13"/>
      <c r="AD115" s="13"/>
      <c r="AE115" s="13"/>
      <c r="AT115" s="256" t="s">
        <v>173</v>
      </c>
      <c r="AU115" s="256" t="s">
        <v>83</v>
      </c>
      <c r="AV115" s="13" t="s">
        <v>83</v>
      </c>
      <c r="AW115" s="13" t="s">
        <v>35</v>
      </c>
      <c r="AX115" s="13" t="s">
        <v>74</v>
      </c>
      <c r="AY115" s="256" t="s">
        <v>148</v>
      </c>
    </row>
    <row r="116" s="13" customFormat="1">
      <c r="A116" s="13"/>
      <c r="B116" s="246"/>
      <c r="C116" s="247"/>
      <c r="D116" s="241" t="s">
        <v>173</v>
      </c>
      <c r="E116" s="248" t="s">
        <v>19</v>
      </c>
      <c r="F116" s="249" t="s">
        <v>497</v>
      </c>
      <c r="G116" s="247"/>
      <c r="H116" s="250">
        <v>10</v>
      </c>
      <c r="I116" s="251"/>
      <c r="J116" s="247"/>
      <c r="K116" s="247"/>
      <c r="L116" s="252"/>
      <c r="M116" s="253"/>
      <c r="N116" s="254"/>
      <c r="O116" s="254"/>
      <c r="P116" s="254"/>
      <c r="Q116" s="254"/>
      <c r="R116" s="254"/>
      <c r="S116" s="254"/>
      <c r="T116" s="255"/>
      <c r="U116" s="13"/>
      <c r="V116" s="13"/>
      <c r="W116" s="13"/>
      <c r="X116" s="13"/>
      <c r="Y116" s="13"/>
      <c r="Z116" s="13"/>
      <c r="AA116" s="13"/>
      <c r="AB116" s="13"/>
      <c r="AC116" s="13"/>
      <c r="AD116" s="13"/>
      <c r="AE116" s="13"/>
      <c r="AT116" s="256" t="s">
        <v>173</v>
      </c>
      <c r="AU116" s="256" t="s">
        <v>83</v>
      </c>
      <c r="AV116" s="13" t="s">
        <v>83</v>
      </c>
      <c r="AW116" s="13" t="s">
        <v>35</v>
      </c>
      <c r="AX116" s="13" t="s">
        <v>74</v>
      </c>
      <c r="AY116" s="256" t="s">
        <v>148</v>
      </c>
    </row>
    <row r="117" s="13" customFormat="1">
      <c r="A117" s="13"/>
      <c r="B117" s="246"/>
      <c r="C117" s="247"/>
      <c r="D117" s="241" t="s">
        <v>173</v>
      </c>
      <c r="E117" s="248" t="s">
        <v>19</v>
      </c>
      <c r="F117" s="249" t="s">
        <v>498</v>
      </c>
      <c r="G117" s="247"/>
      <c r="H117" s="250">
        <v>10</v>
      </c>
      <c r="I117" s="251"/>
      <c r="J117" s="247"/>
      <c r="K117" s="247"/>
      <c r="L117" s="252"/>
      <c r="M117" s="253"/>
      <c r="N117" s="254"/>
      <c r="O117" s="254"/>
      <c r="P117" s="254"/>
      <c r="Q117" s="254"/>
      <c r="R117" s="254"/>
      <c r="S117" s="254"/>
      <c r="T117" s="255"/>
      <c r="U117" s="13"/>
      <c r="V117" s="13"/>
      <c r="W117" s="13"/>
      <c r="X117" s="13"/>
      <c r="Y117" s="13"/>
      <c r="Z117" s="13"/>
      <c r="AA117" s="13"/>
      <c r="AB117" s="13"/>
      <c r="AC117" s="13"/>
      <c r="AD117" s="13"/>
      <c r="AE117" s="13"/>
      <c r="AT117" s="256" t="s">
        <v>173</v>
      </c>
      <c r="AU117" s="256" t="s">
        <v>83</v>
      </c>
      <c r="AV117" s="13" t="s">
        <v>83</v>
      </c>
      <c r="AW117" s="13" t="s">
        <v>35</v>
      </c>
      <c r="AX117" s="13" t="s">
        <v>74</v>
      </c>
      <c r="AY117" s="256" t="s">
        <v>148</v>
      </c>
    </row>
    <row r="118" s="13" customFormat="1">
      <c r="A118" s="13"/>
      <c r="B118" s="246"/>
      <c r="C118" s="247"/>
      <c r="D118" s="241" t="s">
        <v>173</v>
      </c>
      <c r="E118" s="248" t="s">
        <v>19</v>
      </c>
      <c r="F118" s="249" t="s">
        <v>499</v>
      </c>
      <c r="G118" s="247"/>
      <c r="H118" s="250">
        <v>11</v>
      </c>
      <c r="I118" s="251"/>
      <c r="J118" s="247"/>
      <c r="K118" s="247"/>
      <c r="L118" s="252"/>
      <c r="M118" s="253"/>
      <c r="N118" s="254"/>
      <c r="O118" s="254"/>
      <c r="P118" s="254"/>
      <c r="Q118" s="254"/>
      <c r="R118" s="254"/>
      <c r="S118" s="254"/>
      <c r="T118" s="255"/>
      <c r="U118" s="13"/>
      <c r="V118" s="13"/>
      <c r="W118" s="13"/>
      <c r="X118" s="13"/>
      <c r="Y118" s="13"/>
      <c r="Z118" s="13"/>
      <c r="AA118" s="13"/>
      <c r="AB118" s="13"/>
      <c r="AC118" s="13"/>
      <c r="AD118" s="13"/>
      <c r="AE118" s="13"/>
      <c r="AT118" s="256" t="s">
        <v>173</v>
      </c>
      <c r="AU118" s="256" t="s">
        <v>83</v>
      </c>
      <c r="AV118" s="13" t="s">
        <v>83</v>
      </c>
      <c r="AW118" s="13" t="s">
        <v>35</v>
      </c>
      <c r="AX118" s="13" t="s">
        <v>74</v>
      </c>
      <c r="AY118" s="256" t="s">
        <v>148</v>
      </c>
    </row>
    <row r="119" s="13" customFormat="1">
      <c r="A119" s="13"/>
      <c r="B119" s="246"/>
      <c r="C119" s="247"/>
      <c r="D119" s="241" t="s">
        <v>173</v>
      </c>
      <c r="E119" s="248" t="s">
        <v>19</v>
      </c>
      <c r="F119" s="249" t="s">
        <v>500</v>
      </c>
      <c r="G119" s="247"/>
      <c r="H119" s="250">
        <v>10</v>
      </c>
      <c r="I119" s="251"/>
      <c r="J119" s="247"/>
      <c r="K119" s="247"/>
      <c r="L119" s="252"/>
      <c r="M119" s="253"/>
      <c r="N119" s="254"/>
      <c r="O119" s="254"/>
      <c r="P119" s="254"/>
      <c r="Q119" s="254"/>
      <c r="R119" s="254"/>
      <c r="S119" s="254"/>
      <c r="T119" s="255"/>
      <c r="U119" s="13"/>
      <c r="V119" s="13"/>
      <c r="W119" s="13"/>
      <c r="X119" s="13"/>
      <c r="Y119" s="13"/>
      <c r="Z119" s="13"/>
      <c r="AA119" s="13"/>
      <c r="AB119" s="13"/>
      <c r="AC119" s="13"/>
      <c r="AD119" s="13"/>
      <c r="AE119" s="13"/>
      <c r="AT119" s="256" t="s">
        <v>173</v>
      </c>
      <c r="AU119" s="256" t="s">
        <v>83</v>
      </c>
      <c r="AV119" s="13" t="s">
        <v>83</v>
      </c>
      <c r="AW119" s="13" t="s">
        <v>35</v>
      </c>
      <c r="AX119" s="13" t="s">
        <v>74</v>
      </c>
      <c r="AY119" s="256" t="s">
        <v>148</v>
      </c>
    </row>
    <row r="120" s="14" customFormat="1">
      <c r="A120" s="14"/>
      <c r="B120" s="257"/>
      <c r="C120" s="258"/>
      <c r="D120" s="241" t="s">
        <v>173</v>
      </c>
      <c r="E120" s="259" t="s">
        <v>19</v>
      </c>
      <c r="F120" s="260" t="s">
        <v>184</v>
      </c>
      <c r="G120" s="258"/>
      <c r="H120" s="261">
        <v>161</v>
      </c>
      <c r="I120" s="262"/>
      <c r="J120" s="258"/>
      <c r="K120" s="258"/>
      <c r="L120" s="263"/>
      <c r="M120" s="264"/>
      <c r="N120" s="265"/>
      <c r="O120" s="265"/>
      <c r="P120" s="265"/>
      <c r="Q120" s="265"/>
      <c r="R120" s="265"/>
      <c r="S120" s="265"/>
      <c r="T120" s="266"/>
      <c r="U120" s="14"/>
      <c r="V120" s="14"/>
      <c r="W120" s="14"/>
      <c r="X120" s="14"/>
      <c r="Y120" s="14"/>
      <c r="Z120" s="14"/>
      <c r="AA120" s="14"/>
      <c r="AB120" s="14"/>
      <c r="AC120" s="14"/>
      <c r="AD120" s="14"/>
      <c r="AE120" s="14"/>
      <c r="AT120" s="267" t="s">
        <v>173</v>
      </c>
      <c r="AU120" s="267" t="s">
        <v>83</v>
      </c>
      <c r="AV120" s="14" t="s">
        <v>114</v>
      </c>
      <c r="AW120" s="14" t="s">
        <v>35</v>
      </c>
      <c r="AX120" s="14" t="s">
        <v>81</v>
      </c>
      <c r="AY120" s="267" t="s">
        <v>148</v>
      </c>
    </row>
    <row r="121" s="2" customFormat="1" ht="21.75" customHeight="1">
      <c r="A121" s="38"/>
      <c r="B121" s="39"/>
      <c r="C121" s="228" t="s">
        <v>149</v>
      </c>
      <c r="D121" s="228" t="s">
        <v>151</v>
      </c>
      <c r="E121" s="229" t="s">
        <v>501</v>
      </c>
      <c r="F121" s="230" t="s">
        <v>502</v>
      </c>
      <c r="G121" s="231" t="s">
        <v>273</v>
      </c>
      <c r="H121" s="232">
        <v>64.870999999999995</v>
      </c>
      <c r="I121" s="233"/>
      <c r="J121" s="234">
        <f>ROUND(I121*H121,2)</f>
        <v>0</v>
      </c>
      <c r="K121" s="230" t="s">
        <v>155</v>
      </c>
      <c r="L121" s="44"/>
      <c r="M121" s="235" t="s">
        <v>19</v>
      </c>
      <c r="N121" s="236" t="s">
        <v>45</v>
      </c>
      <c r="O121" s="84"/>
      <c r="P121" s="237">
        <f>O121*H121</f>
        <v>0</v>
      </c>
      <c r="Q121" s="237">
        <v>0</v>
      </c>
      <c r="R121" s="237">
        <f>Q121*H121</f>
        <v>0</v>
      </c>
      <c r="S121" s="237">
        <v>0</v>
      </c>
      <c r="T121" s="238">
        <f>S121*H121</f>
        <v>0</v>
      </c>
      <c r="U121" s="38"/>
      <c r="V121" s="38"/>
      <c r="W121" s="38"/>
      <c r="X121" s="38"/>
      <c r="Y121" s="38"/>
      <c r="Z121" s="38"/>
      <c r="AA121" s="38"/>
      <c r="AB121" s="38"/>
      <c r="AC121" s="38"/>
      <c r="AD121" s="38"/>
      <c r="AE121" s="38"/>
      <c r="AR121" s="239" t="s">
        <v>114</v>
      </c>
      <c r="AT121" s="239" t="s">
        <v>151</v>
      </c>
      <c r="AU121" s="239" t="s">
        <v>83</v>
      </c>
      <c r="AY121" s="17" t="s">
        <v>148</v>
      </c>
      <c r="BE121" s="240">
        <f>IF(N121="základní",J121,0)</f>
        <v>0</v>
      </c>
      <c r="BF121" s="240">
        <f>IF(N121="snížená",J121,0)</f>
        <v>0</v>
      </c>
      <c r="BG121" s="240">
        <f>IF(N121="zákl. přenesená",J121,0)</f>
        <v>0</v>
      </c>
      <c r="BH121" s="240">
        <f>IF(N121="sníž. přenesená",J121,0)</f>
        <v>0</v>
      </c>
      <c r="BI121" s="240">
        <f>IF(N121="nulová",J121,0)</f>
        <v>0</v>
      </c>
      <c r="BJ121" s="17" t="s">
        <v>81</v>
      </c>
      <c r="BK121" s="240">
        <f>ROUND(I121*H121,2)</f>
        <v>0</v>
      </c>
      <c r="BL121" s="17" t="s">
        <v>114</v>
      </c>
      <c r="BM121" s="239" t="s">
        <v>503</v>
      </c>
    </row>
    <row r="122" s="2" customFormat="1">
      <c r="A122" s="38"/>
      <c r="B122" s="39"/>
      <c r="C122" s="40"/>
      <c r="D122" s="241" t="s">
        <v>157</v>
      </c>
      <c r="E122" s="40"/>
      <c r="F122" s="242" t="s">
        <v>504</v>
      </c>
      <c r="G122" s="40"/>
      <c r="H122" s="40"/>
      <c r="I122" s="148"/>
      <c r="J122" s="40"/>
      <c r="K122" s="40"/>
      <c r="L122" s="44"/>
      <c r="M122" s="243"/>
      <c r="N122" s="244"/>
      <c r="O122" s="84"/>
      <c r="P122" s="84"/>
      <c r="Q122" s="84"/>
      <c r="R122" s="84"/>
      <c r="S122" s="84"/>
      <c r="T122" s="85"/>
      <c r="U122" s="38"/>
      <c r="V122" s="38"/>
      <c r="W122" s="38"/>
      <c r="X122" s="38"/>
      <c r="Y122" s="38"/>
      <c r="Z122" s="38"/>
      <c r="AA122" s="38"/>
      <c r="AB122" s="38"/>
      <c r="AC122" s="38"/>
      <c r="AD122" s="38"/>
      <c r="AE122" s="38"/>
      <c r="AT122" s="17" t="s">
        <v>157</v>
      </c>
      <c r="AU122" s="17" t="s">
        <v>83</v>
      </c>
    </row>
    <row r="123" s="2" customFormat="1">
      <c r="A123" s="38"/>
      <c r="B123" s="39"/>
      <c r="C123" s="40"/>
      <c r="D123" s="241" t="s">
        <v>159</v>
      </c>
      <c r="E123" s="40"/>
      <c r="F123" s="245" t="s">
        <v>505</v>
      </c>
      <c r="G123" s="40"/>
      <c r="H123" s="40"/>
      <c r="I123" s="148"/>
      <c r="J123" s="40"/>
      <c r="K123" s="40"/>
      <c r="L123" s="44"/>
      <c r="M123" s="243"/>
      <c r="N123" s="244"/>
      <c r="O123" s="84"/>
      <c r="P123" s="84"/>
      <c r="Q123" s="84"/>
      <c r="R123" s="84"/>
      <c r="S123" s="84"/>
      <c r="T123" s="85"/>
      <c r="U123" s="38"/>
      <c r="V123" s="38"/>
      <c r="W123" s="38"/>
      <c r="X123" s="38"/>
      <c r="Y123" s="38"/>
      <c r="Z123" s="38"/>
      <c r="AA123" s="38"/>
      <c r="AB123" s="38"/>
      <c r="AC123" s="38"/>
      <c r="AD123" s="38"/>
      <c r="AE123" s="38"/>
      <c r="AT123" s="17" t="s">
        <v>159</v>
      </c>
      <c r="AU123" s="17" t="s">
        <v>83</v>
      </c>
    </row>
    <row r="124" s="13" customFormat="1">
      <c r="A124" s="13"/>
      <c r="B124" s="246"/>
      <c r="C124" s="247"/>
      <c r="D124" s="241" t="s">
        <v>173</v>
      </c>
      <c r="E124" s="248" t="s">
        <v>19</v>
      </c>
      <c r="F124" s="249" t="s">
        <v>506</v>
      </c>
      <c r="G124" s="247"/>
      <c r="H124" s="250">
        <v>12.025</v>
      </c>
      <c r="I124" s="251"/>
      <c r="J124" s="247"/>
      <c r="K124" s="247"/>
      <c r="L124" s="252"/>
      <c r="M124" s="253"/>
      <c r="N124" s="254"/>
      <c r="O124" s="254"/>
      <c r="P124" s="254"/>
      <c r="Q124" s="254"/>
      <c r="R124" s="254"/>
      <c r="S124" s="254"/>
      <c r="T124" s="255"/>
      <c r="U124" s="13"/>
      <c r="V124" s="13"/>
      <c r="W124" s="13"/>
      <c r="X124" s="13"/>
      <c r="Y124" s="13"/>
      <c r="Z124" s="13"/>
      <c r="AA124" s="13"/>
      <c r="AB124" s="13"/>
      <c r="AC124" s="13"/>
      <c r="AD124" s="13"/>
      <c r="AE124" s="13"/>
      <c r="AT124" s="256" t="s">
        <v>173</v>
      </c>
      <c r="AU124" s="256" t="s">
        <v>83</v>
      </c>
      <c r="AV124" s="13" t="s">
        <v>83</v>
      </c>
      <c r="AW124" s="13" t="s">
        <v>35</v>
      </c>
      <c r="AX124" s="13" t="s">
        <v>74</v>
      </c>
      <c r="AY124" s="256" t="s">
        <v>148</v>
      </c>
    </row>
    <row r="125" s="13" customFormat="1">
      <c r="A125" s="13"/>
      <c r="B125" s="246"/>
      <c r="C125" s="247"/>
      <c r="D125" s="241" t="s">
        <v>173</v>
      </c>
      <c r="E125" s="248" t="s">
        <v>19</v>
      </c>
      <c r="F125" s="249" t="s">
        <v>507</v>
      </c>
      <c r="G125" s="247"/>
      <c r="H125" s="250">
        <v>13.606999999999999</v>
      </c>
      <c r="I125" s="251"/>
      <c r="J125" s="247"/>
      <c r="K125" s="247"/>
      <c r="L125" s="252"/>
      <c r="M125" s="253"/>
      <c r="N125" s="254"/>
      <c r="O125" s="254"/>
      <c r="P125" s="254"/>
      <c r="Q125" s="254"/>
      <c r="R125" s="254"/>
      <c r="S125" s="254"/>
      <c r="T125" s="255"/>
      <c r="U125" s="13"/>
      <c r="V125" s="13"/>
      <c r="W125" s="13"/>
      <c r="X125" s="13"/>
      <c r="Y125" s="13"/>
      <c r="Z125" s="13"/>
      <c r="AA125" s="13"/>
      <c r="AB125" s="13"/>
      <c r="AC125" s="13"/>
      <c r="AD125" s="13"/>
      <c r="AE125" s="13"/>
      <c r="AT125" s="256" t="s">
        <v>173</v>
      </c>
      <c r="AU125" s="256" t="s">
        <v>83</v>
      </c>
      <c r="AV125" s="13" t="s">
        <v>83</v>
      </c>
      <c r="AW125" s="13" t="s">
        <v>35</v>
      </c>
      <c r="AX125" s="13" t="s">
        <v>74</v>
      </c>
      <c r="AY125" s="256" t="s">
        <v>148</v>
      </c>
    </row>
    <row r="126" s="13" customFormat="1">
      <c r="A126" s="13"/>
      <c r="B126" s="246"/>
      <c r="C126" s="247"/>
      <c r="D126" s="241" t="s">
        <v>173</v>
      </c>
      <c r="E126" s="248" t="s">
        <v>19</v>
      </c>
      <c r="F126" s="249" t="s">
        <v>508</v>
      </c>
      <c r="G126" s="247"/>
      <c r="H126" s="250">
        <v>13.606999999999999</v>
      </c>
      <c r="I126" s="251"/>
      <c r="J126" s="247"/>
      <c r="K126" s="247"/>
      <c r="L126" s="252"/>
      <c r="M126" s="253"/>
      <c r="N126" s="254"/>
      <c r="O126" s="254"/>
      <c r="P126" s="254"/>
      <c r="Q126" s="254"/>
      <c r="R126" s="254"/>
      <c r="S126" s="254"/>
      <c r="T126" s="255"/>
      <c r="U126" s="13"/>
      <c r="V126" s="13"/>
      <c r="W126" s="13"/>
      <c r="X126" s="13"/>
      <c r="Y126" s="13"/>
      <c r="Z126" s="13"/>
      <c r="AA126" s="13"/>
      <c r="AB126" s="13"/>
      <c r="AC126" s="13"/>
      <c r="AD126" s="13"/>
      <c r="AE126" s="13"/>
      <c r="AT126" s="256" t="s">
        <v>173</v>
      </c>
      <c r="AU126" s="256" t="s">
        <v>83</v>
      </c>
      <c r="AV126" s="13" t="s">
        <v>83</v>
      </c>
      <c r="AW126" s="13" t="s">
        <v>35</v>
      </c>
      <c r="AX126" s="13" t="s">
        <v>74</v>
      </c>
      <c r="AY126" s="256" t="s">
        <v>148</v>
      </c>
    </row>
    <row r="127" s="13" customFormat="1">
      <c r="A127" s="13"/>
      <c r="B127" s="246"/>
      <c r="C127" s="247"/>
      <c r="D127" s="241" t="s">
        <v>173</v>
      </c>
      <c r="E127" s="248" t="s">
        <v>19</v>
      </c>
      <c r="F127" s="249" t="s">
        <v>509</v>
      </c>
      <c r="G127" s="247"/>
      <c r="H127" s="250">
        <v>13.606999999999999</v>
      </c>
      <c r="I127" s="251"/>
      <c r="J127" s="247"/>
      <c r="K127" s="247"/>
      <c r="L127" s="252"/>
      <c r="M127" s="253"/>
      <c r="N127" s="254"/>
      <c r="O127" s="254"/>
      <c r="P127" s="254"/>
      <c r="Q127" s="254"/>
      <c r="R127" s="254"/>
      <c r="S127" s="254"/>
      <c r="T127" s="255"/>
      <c r="U127" s="13"/>
      <c r="V127" s="13"/>
      <c r="W127" s="13"/>
      <c r="X127" s="13"/>
      <c r="Y127" s="13"/>
      <c r="Z127" s="13"/>
      <c r="AA127" s="13"/>
      <c r="AB127" s="13"/>
      <c r="AC127" s="13"/>
      <c r="AD127" s="13"/>
      <c r="AE127" s="13"/>
      <c r="AT127" s="256" t="s">
        <v>173</v>
      </c>
      <c r="AU127" s="256" t="s">
        <v>83</v>
      </c>
      <c r="AV127" s="13" t="s">
        <v>83</v>
      </c>
      <c r="AW127" s="13" t="s">
        <v>35</v>
      </c>
      <c r="AX127" s="13" t="s">
        <v>74</v>
      </c>
      <c r="AY127" s="256" t="s">
        <v>148</v>
      </c>
    </row>
    <row r="128" s="13" customFormat="1">
      <c r="A128" s="13"/>
      <c r="B128" s="246"/>
      <c r="C128" s="247"/>
      <c r="D128" s="241" t="s">
        <v>173</v>
      </c>
      <c r="E128" s="248" t="s">
        <v>19</v>
      </c>
      <c r="F128" s="249" t="s">
        <v>510</v>
      </c>
      <c r="G128" s="247"/>
      <c r="H128" s="250">
        <v>12.025</v>
      </c>
      <c r="I128" s="251"/>
      <c r="J128" s="247"/>
      <c r="K128" s="247"/>
      <c r="L128" s="252"/>
      <c r="M128" s="253"/>
      <c r="N128" s="254"/>
      <c r="O128" s="254"/>
      <c r="P128" s="254"/>
      <c r="Q128" s="254"/>
      <c r="R128" s="254"/>
      <c r="S128" s="254"/>
      <c r="T128" s="255"/>
      <c r="U128" s="13"/>
      <c r="V128" s="13"/>
      <c r="W128" s="13"/>
      <c r="X128" s="13"/>
      <c r="Y128" s="13"/>
      <c r="Z128" s="13"/>
      <c r="AA128" s="13"/>
      <c r="AB128" s="13"/>
      <c r="AC128" s="13"/>
      <c r="AD128" s="13"/>
      <c r="AE128" s="13"/>
      <c r="AT128" s="256" t="s">
        <v>173</v>
      </c>
      <c r="AU128" s="256" t="s">
        <v>83</v>
      </c>
      <c r="AV128" s="13" t="s">
        <v>83</v>
      </c>
      <c r="AW128" s="13" t="s">
        <v>35</v>
      </c>
      <c r="AX128" s="13" t="s">
        <v>74</v>
      </c>
      <c r="AY128" s="256" t="s">
        <v>148</v>
      </c>
    </row>
    <row r="129" s="14" customFormat="1">
      <c r="A129" s="14"/>
      <c r="B129" s="257"/>
      <c r="C129" s="258"/>
      <c r="D129" s="241" t="s">
        <v>173</v>
      </c>
      <c r="E129" s="259" t="s">
        <v>19</v>
      </c>
      <c r="F129" s="260" t="s">
        <v>184</v>
      </c>
      <c r="G129" s="258"/>
      <c r="H129" s="261">
        <v>64.870999999999995</v>
      </c>
      <c r="I129" s="262"/>
      <c r="J129" s="258"/>
      <c r="K129" s="258"/>
      <c r="L129" s="263"/>
      <c r="M129" s="264"/>
      <c r="N129" s="265"/>
      <c r="O129" s="265"/>
      <c r="P129" s="265"/>
      <c r="Q129" s="265"/>
      <c r="R129" s="265"/>
      <c r="S129" s="265"/>
      <c r="T129" s="266"/>
      <c r="U129" s="14"/>
      <c r="V129" s="14"/>
      <c r="W129" s="14"/>
      <c r="X129" s="14"/>
      <c r="Y129" s="14"/>
      <c r="Z129" s="14"/>
      <c r="AA129" s="14"/>
      <c r="AB129" s="14"/>
      <c r="AC129" s="14"/>
      <c r="AD129" s="14"/>
      <c r="AE129" s="14"/>
      <c r="AT129" s="267" t="s">
        <v>173</v>
      </c>
      <c r="AU129" s="267" t="s">
        <v>83</v>
      </c>
      <c r="AV129" s="14" t="s">
        <v>114</v>
      </c>
      <c r="AW129" s="14" t="s">
        <v>35</v>
      </c>
      <c r="AX129" s="14" t="s">
        <v>81</v>
      </c>
      <c r="AY129" s="267" t="s">
        <v>148</v>
      </c>
    </row>
    <row r="130" s="2" customFormat="1" ht="21.75" customHeight="1">
      <c r="A130" s="38"/>
      <c r="B130" s="39"/>
      <c r="C130" s="228" t="s">
        <v>193</v>
      </c>
      <c r="D130" s="228" t="s">
        <v>151</v>
      </c>
      <c r="E130" s="229" t="s">
        <v>511</v>
      </c>
      <c r="F130" s="230" t="s">
        <v>512</v>
      </c>
      <c r="G130" s="231" t="s">
        <v>273</v>
      </c>
      <c r="H130" s="232">
        <v>102.52800000000001</v>
      </c>
      <c r="I130" s="233"/>
      <c r="J130" s="234">
        <f>ROUND(I130*H130,2)</f>
        <v>0</v>
      </c>
      <c r="K130" s="230" t="s">
        <v>155</v>
      </c>
      <c r="L130" s="44"/>
      <c r="M130" s="235" t="s">
        <v>19</v>
      </c>
      <c r="N130" s="236" t="s">
        <v>45</v>
      </c>
      <c r="O130" s="84"/>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114</v>
      </c>
      <c r="AT130" s="239" t="s">
        <v>151</v>
      </c>
      <c r="AU130" s="239" t="s">
        <v>83</v>
      </c>
      <c r="AY130" s="17" t="s">
        <v>148</v>
      </c>
      <c r="BE130" s="240">
        <f>IF(N130="základní",J130,0)</f>
        <v>0</v>
      </c>
      <c r="BF130" s="240">
        <f>IF(N130="snížená",J130,0)</f>
        <v>0</v>
      </c>
      <c r="BG130" s="240">
        <f>IF(N130="zákl. přenesená",J130,0)</f>
        <v>0</v>
      </c>
      <c r="BH130" s="240">
        <f>IF(N130="sníž. přenesená",J130,0)</f>
        <v>0</v>
      </c>
      <c r="BI130" s="240">
        <f>IF(N130="nulová",J130,0)</f>
        <v>0</v>
      </c>
      <c r="BJ130" s="17" t="s">
        <v>81</v>
      </c>
      <c r="BK130" s="240">
        <f>ROUND(I130*H130,2)</f>
        <v>0</v>
      </c>
      <c r="BL130" s="17" t="s">
        <v>114</v>
      </c>
      <c r="BM130" s="239" t="s">
        <v>513</v>
      </c>
    </row>
    <row r="131" s="2" customFormat="1">
      <c r="A131" s="38"/>
      <c r="B131" s="39"/>
      <c r="C131" s="40"/>
      <c r="D131" s="241" t="s">
        <v>157</v>
      </c>
      <c r="E131" s="40"/>
      <c r="F131" s="242" t="s">
        <v>514</v>
      </c>
      <c r="G131" s="40"/>
      <c r="H131" s="40"/>
      <c r="I131" s="148"/>
      <c r="J131" s="40"/>
      <c r="K131" s="40"/>
      <c r="L131" s="44"/>
      <c r="M131" s="243"/>
      <c r="N131" s="244"/>
      <c r="O131" s="84"/>
      <c r="P131" s="84"/>
      <c r="Q131" s="84"/>
      <c r="R131" s="84"/>
      <c r="S131" s="84"/>
      <c r="T131" s="85"/>
      <c r="U131" s="38"/>
      <c r="V131" s="38"/>
      <c r="W131" s="38"/>
      <c r="X131" s="38"/>
      <c r="Y131" s="38"/>
      <c r="Z131" s="38"/>
      <c r="AA131" s="38"/>
      <c r="AB131" s="38"/>
      <c r="AC131" s="38"/>
      <c r="AD131" s="38"/>
      <c r="AE131" s="38"/>
      <c r="AT131" s="17" t="s">
        <v>157</v>
      </c>
      <c r="AU131" s="17" t="s">
        <v>83</v>
      </c>
    </row>
    <row r="132" s="2" customFormat="1">
      <c r="A132" s="38"/>
      <c r="B132" s="39"/>
      <c r="C132" s="40"/>
      <c r="D132" s="241" t="s">
        <v>159</v>
      </c>
      <c r="E132" s="40"/>
      <c r="F132" s="245" t="s">
        <v>515</v>
      </c>
      <c r="G132" s="40"/>
      <c r="H132" s="40"/>
      <c r="I132" s="148"/>
      <c r="J132" s="40"/>
      <c r="K132" s="40"/>
      <c r="L132" s="44"/>
      <c r="M132" s="243"/>
      <c r="N132" s="244"/>
      <c r="O132" s="84"/>
      <c r="P132" s="84"/>
      <c r="Q132" s="84"/>
      <c r="R132" s="84"/>
      <c r="S132" s="84"/>
      <c r="T132" s="85"/>
      <c r="U132" s="38"/>
      <c r="V132" s="38"/>
      <c r="W132" s="38"/>
      <c r="X132" s="38"/>
      <c r="Y132" s="38"/>
      <c r="Z132" s="38"/>
      <c r="AA132" s="38"/>
      <c r="AB132" s="38"/>
      <c r="AC132" s="38"/>
      <c r="AD132" s="38"/>
      <c r="AE132" s="38"/>
      <c r="AT132" s="17" t="s">
        <v>159</v>
      </c>
      <c r="AU132" s="17" t="s">
        <v>83</v>
      </c>
    </row>
    <row r="133" s="13" customFormat="1">
      <c r="A133" s="13"/>
      <c r="B133" s="246"/>
      <c r="C133" s="247"/>
      <c r="D133" s="241" t="s">
        <v>173</v>
      </c>
      <c r="E133" s="248" t="s">
        <v>19</v>
      </c>
      <c r="F133" s="249" t="s">
        <v>516</v>
      </c>
      <c r="G133" s="247"/>
      <c r="H133" s="250">
        <v>25.632000000000001</v>
      </c>
      <c r="I133" s="251"/>
      <c r="J133" s="247"/>
      <c r="K133" s="247"/>
      <c r="L133" s="252"/>
      <c r="M133" s="253"/>
      <c r="N133" s="254"/>
      <c r="O133" s="254"/>
      <c r="P133" s="254"/>
      <c r="Q133" s="254"/>
      <c r="R133" s="254"/>
      <c r="S133" s="254"/>
      <c r="T133" s="255"/>
      <c r="U133" s="13"/>
      <c r="V133" s="13"/>
      <c r="W133" s="13"/>
      <c r="X133" s="13"/>
      <c r="Y133" s="13"/>
      <c r="Z133" s="13"/>
      <c r="AA133" s="13"/>
      <c r="AB133" s="13"/>
      <c r="AC133" s="13"/>
      <c r="AD133" s="13"/>
      <c r="AE133" s="13"/>
      <c r="AT133" s="256" t="s">
        <v>173</v>
      </c>
      <c r="AU133" s="256" t="s">
        <v>83</v>
      </c>
      <c r="AV133" s="13" t="s">
        <v>83</v>
      </c>
      <c r="AW133" s="13" t="s">
        <v>35</v>
      </c>
      <c r="AX133" s="13" t="s">
        <v>74</v>
      </c>
      <c r="AY133" s="256" t="s">
        <v>148</v>
      </c>
    </row>
    <row r="134" s="13" customFormat="1">
      <c r="A134" s="13"/>
      <c r="B134" s="246"/>
      <c r="C134" s="247"/>
      <c r="D134" s="241" t="s">
        <v>173</v>
      </c>
      <c r="E134" s="248" t="s">
        <v>19</v>
      </c>
      <c r="F134" s="249" t="s">
        <v>517</v>
      </c>
      <c r="G134" s="247"/>
      <c r="H134" s="250">
        <v>25.632000000000001</v>
      </c>
      <c r="I134" s="251"/>
      <c r="J134" s="247"/>
      <c r="K134" s="247"/>
      <c r="L134" s="252"/>
      <c r="M134" s="253"/>
      <c r="N134" s="254"/>
      <c r="O134" s="254"/>
      <c r="P134" s="254"/>
      <c r="Q134" s="254"/>
      <c r="R134" s="254"/>
      <c r="S134" s="254"/>
      <c r="T134" s="255"/>
      <c r="U134" s="13"/>
      <c r="V134" s="13"/>
      <c r="W134" s="13"/>
      <c r="X134" s="13"/>
      <c r="Y134" s="13"/>
      <c r="Z134" s="13"/>
      <c r="AA134" s="13"/>
      <c r="AB134" s="13"/>
      <c r="AC134" s="13"/>
      <c r="AD134" s="13"/>
      <c r="AE134" s="13"/>
      <c r="AT134" s="256" t="s">
        <v>173</v>
      </c>
      <c r="AU134" s="256" t="s">
        <v>83</v>
      </c>
      <c r="AV134" s="13" t="s">
        <v>83</v>
      </c>
      <c r="AW134" s="13" t="s">
        <v>35</v>
      </c>
      <c r="AX134" s="13" t="s">
        <v>74</v>
      </c>
      <c r="AY134" s="256" t="s">
        <v>148</v>
      </c>
    </row>
    <row r="135" s="13" customFormat="1">
      <c r="A135" s="13"/>
      <c r="B135" s="246"/>
      <c r="C135" s="247"/>
      <c r="D135" s="241" t="s">
        <v>173</v>
      </c>
      <c r="E135" s="248" t="s">
        <v>19</v>
      </c>
      <c r="F135" s="249" t="s">
        <v>518</v>
      </c>
      <c r="G135" s="247"/>
      <c r="H135" s="250">
        <v>25.632000000000001</v>
      </c>
      <c r="I135" s="251"/>
      <c r="J135" s="247"/>
      <c r="K135" s="247"/>
      <c r="L135" s="252"/>
      <c r="M135" s="253"/>
      <c r="N135" s="254"/>
      <c r="O135" s="254"/>
      <c r="P135" s="254"/>
      <c r="Q135" s="254"/>
      <c r="R135" s="254"/>
      <c r="S135" s="254"/>
      <c r="T135" s="255"/>
      <c r="U135" s="13"/>
      <c r="V135" s="13"/>
      <c r="W135" s="13"/>
      <c r="X135" s="13"/>
      <c r="Y135" s="13"/>
      <c r="Z135" s="13"/>
      <c r="AA135" s="13"/>
      <c r="AB135" s="13"/>
      <c r="AC135" s="13"/>
      <c r="AD135" s="13"/>
      <c r="AE135" s="13"/>
      <c r="AT135" s="256" t="s">
        <v>173</v>
      </c>
      <c r="AU135" s="256" t="s">
        <v>83</v>
      </c>
      <c r="AV135" s="13" t="s">
        <v>83</v>
      </c>
      <c r="AW135" s="13" t="s">
        <v>35</v>
      </c>
      <c r="AX135" s="13" t="s">
        <v>74</v>
      </c>
      <c r="AY135" s="256" t="s">
        <v>148</v>
      </c>
    </row>
    <row r="136" s="13" customFormat="1">
      <c r="A136" s="13"/>
      <c r="B136" s="246"/>
      <c r="C136" s="247"/>
      <c r="D136" s="241" t="s">
        <v>173</v>
      </c>
      <c r="E136" s="248" t="s">
        <v>19</v>
      </c>
      <c r="F136" s="249" t="s">
        <v>519</v>
      </c>
      <c r="G136" s="247"/>
      <c r="H136" s="250">
        <v>12.025</v>
      </c>
      <c r="I136" s="251"/>
      <c r="J136" s="247"/>
      <c r="K136" s="247"/>
      <c r="L136" s="252"/>
      <c r="M136" s="253"/>
      <c r="N136" s="254"/>
      <c r="O136" s="254"/>
      <c r="P136" s="254"/>
      <c r="Q136" s="254"/>
      <c r="R136" s="254"/>
      <c r="S136" s="254"/>
      <c r="T136" s="255"/>
      <c r="U136" s="13"/>
      <c r="V136" s="13"/>
      <c r="W136" s="13"/>
      <c r="X136" s="13"/>
      <c r="Y136" s="13"/>
      <c r="Z136" s="13"/>
      <c r="AA136" s="13"/>
      <c r="AB136" s="13"/>
      <c r="AC136" s="13"/>
      <c r="AD136" s="13"/>
      <c r="AE136" s="13"/>
      <c r="AT136" s="256" t="s">
        <v>173</v>
      </c>
      <c r="AU136" s="256" t="s">
        <v>83</v>
      </c>
      <c r="AV136" s="13" t="s">
        <v>83</v>
      </c>
      <c r="AW136" s="13" t="s">
        <v>35</v>
      </c>
      <c r="AX136" s="13" t="s">
        <v>74</v>
      </c>
      <c r="AY136" s="256" t="s">
        <v>148</v>
      </c>
    </row>
    <row r="137" s="13" customFormat="1">
      <c r="A137" s="13"/>
      <c r="B137" s="246"/>
      <c r="C137" s="247"/>
      <c r="D137" s="241" t="s">
        <v>173</v>
      </c>
      <c r="E137" s="248" t="s">
        <v>19</v>
      </c>
      <c r="F137" s="249" t="s">
        <v>520</v>
      </c>
      <c r="G137" s="247"/>
      <c r="H137" s="250">
        <v>13.606999999999999</v>
      </c>
      <c r="I137" s="251"/>
      <c r="J137" s="247"/>
      <c r="K137" s="247"/>
      <c r="L137" s="252"/>
      <c r="M137" s="253"/>
      <c r="N137" s="254"/>
      <c r="O137" s="254"/>
      <c r="P137" s="254"/>
      <c r="Q137" s="254"/>
      <c r="R137" s="254"/>
      <c r="S137" s="254"/>
      <c r="T137" s="255"/>
      <c r="U137" s="13"/>
      <c r="V137" s="13"/>
      <c r="W137" s="13"/>
      <c r="X137" s="13"/>
      <c r="Y137" s="13"/>
      <c r="Z137" s="13"/>
      <c r="AA137" s="13"/>
      <c r="AB137" s="13"/>
      <c r="AC137" s="13"/>
      <c r="AD137" s="13"/>
      <c r="AE137" s="13"/>
      <c r="AT137" s="256" t="s">
        <v>173</v>
      </c>
      <c r="AU137" s="256" t="s">
        <v>83</v>
      </c>
      <c r="AV137" s="13" t="s">
        <v>83</v>
      </c>
      <c r="AW137" s="13" t="s">
        <v>35</v>
      </c>
      <c r="AX137" s="13" t="s">
        <v>74</v>
      </c>
      <c r="AY137" s="256" t="s">
        <v>148</v>
      </c>
    </row>
    <row r="138" s="14" customFormat="1">
      <c r="A138" s="14"/>
      <c r="B138" s="257"/>
      <c r="C138" s="258"/>
      <c r="D138" s="241" t="s">
        <v>173</v>
      </c>
      <c r="E138" s="259" t="s">
        <v>19</v>
      </c>
      <c r="F138" s="260" t="s">
        <v>184</v>
      </c>
      <c r="G138" s="258"/>
      <c r="H138" s="261">
        <v>102.52800000000001</v>
      </c>
      <c r="I138" s="262"/>
      <c r="J138" s="258"/>
      <c r="K138" s="258"/>
      <c r="L138" s="263"/>
      <c r="M138" s="264"/>
      <c r="N138" s="265"/>
      <c r="O138" s="265"/>
      <c r="P138" s="265"/>
      <c r="Q138" s="265"/>
      <c r="R138" s="265"/>
      <c r="S138" s="265"/>
      <c r="T138" s="266"/>
      <c r="U138" s="14"/>
      <c r="V138" s="14"/>
      <c r="W138" s="14"/>
      <c r="X138" s="14"/>
      <c r="Y138" s="14"/>
      <c r="Z138" s="14"/>
      <c r="AA138" s="14"/>
      <c r="AB138" s="14"/>
      <c r="AC138" s="14"/>
      <c r="AD138" s="14"/>
      <c r="AE138" s="14"/>
      <c r="AT138" s="267" t="s">
        <v>173</v>
      </c>
      <c r="AU138" s="267" t="s">
        <v>83</v>
      </c>
      <c r="AV138" s="14" t="s">
        <v>114</v>
      </c>
      <c r="AW138" s="14" t="s">
        <v>35</v>
      </c>
      <c r="AX138" s="14" t="s">
        <v>81</v>
      </c>
      <c r="AY138" s="267" t="s">
        <v>148</v>
      </c>
    </row>
    <row r="139" s="2" customFormat="1" ht="21.75" customHeight="1">
      <c r="A139" s="38"/>
      <c r="B139" s="39"/>
      <c r="C139" s="228" t="s">
        <v>200</v>
      </c>
      <c r="D139" s="228" t="s">
        <v>151</v>
      </c>
      <c r="E139" s="229" t="s">
        <v>521</v>
      </c>
      <c r="F139" s="230" t="s">
        <v>522</v>
      </c>
      <c r="G139" s="231" t="s">
        <v>273</v>
      </c>
      <c r="H139" s="232">
        <v>87.814999999999998</v>
      </c>
      <c r="I139" s="233"/>
      <c r="J139" s="234">
        <f>ROUND(I139*H139,2)</f>
        <v>0</v>
      </c>
      <c r="K139" s="230" t="s">
        <v>155</v>
      </c>
      <c r="L139" s="44"/>
      <c r="M139" s="235" t="s">
        <v>19</v>
      </c>
      <c r="N139" s="236" t="s">
        <v>45</v>
      </c>
      <c r="O139" s="84"/>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114</v>
      </c>
      <c r="AT139" s="239" t="s">
        <v>151</v>
      </c>
      <c r="AU139" s="239" t="s">
        <v>83</v>
      </c>
      <c r="AY139" s="17" t="s">
        <v>148</v>
      </c>
      <c r="BE139" s="240">
        <f>IF(N139="základní",J139,0)</f>
        <v>0</v>
      </c>
      <c r="BF139" s="240">
        <f>IF(N139="snížená",J139,0)</f>
        <v>0</v>
      </c>
      <c r="BG139" s="240">
        <f>IF(N139="zákl. přenesená",J139,0)</f>
        <v>0</v>
      </c>
      <c r="BH139" s="240">
        <f>IF(N139="sníž. přenesená",J139,0)</f>
        <v>0</v>
      </c>
      <c r="BI139" s="240">
        <f>IF(N139="nulová",J139,0)</f>
        <v>0</v>
      </c>
      <c r="BJ139" s="17" t="s">
        <v>81</v>
      </c>
      <c r="BK139" s="240">
        <f>ROUND(I139*H139,2)</f>
        <v>0</v>
      </c>
      <c r="BL139" s="17" t="s">
        <v>114</v>
      </c>
      <c r="BM139" s="239" t="s">
        <v>523</v>
      </c>
    </row>
    <row r="140" s="2" customFormat="1">
      <c r="A140" s="38"/>
      <c r="B140" s="39"/>
      <c r="C140" s="40"/>
      <c r="D140" s="241" t="s">
        <v>157</v>
      </c>
      <c r="E140" s="40"/>
      <c r="F140" s="242" t="s">
        <v>524</v>
      </c>
      <c r="G140" s="40"/>
      <c r="H140" s="40"/>
      <c r="I140" s="148"/>
      <c r="J140" s="40"/>
      <c r="K140" s="40"/>
      <c r="L140" s="44"/>
      <c r="M140" s="243"/>
      <c r="N140" s="244"/>
      <c r="O140" s="84"/>
      <c r="P140" s="84"/>
      <c r="Q140" s="84"/>
      <c r="R140" s="84"/>
      <c r="S140" s="84"/>
      <c r="T140" s="85"/>
      <c r="U140" s="38"/>
      <c r="V140" s="38"/>
      <c r="W140" s="38"/>
      <c r="X140" s="38"/>
      <c r="Y140" s="38"/>
      <c r="Z140" s="38"/>
      <c r="AA140" s="38"/>
      <c r="AB140" s="38"/>
      <c r="AC140" s="38"/>
      <c r="AD140" s="38"/>
      <c r="AE140" s="38"/>
      <c r="AT140" s="17" t="s">
        <v>157</v>
      </c>
      <c r="AU140" s="17" t="s">
        <v>83</v>
      </c>
    </row>
    <row r="141" s="2" customFormat="1">
      <c r="A141" s="38"/>
      <c r="B141" s="39"/>
      <c r="C141" s="40"/>
      <c r="D141" s="241" t="s">
        <v>159</v>
      </c>
      <c r="E141" s="40"/>
      <c r="F141" s="245" t="s">
        <v>525</v>
      </c>
      <c r="G141" s="40"/>
      <c r="H141" s="40"/>
      <c r="I141" s="148"/>
      <c r="J141" s="40"/>
      <c r="K141" s="40"/>
      <c r="L141" s="44"/>
      <c r="M141" s="243"/>
      <c r="N141" s="244"/>
      <c r="O141" s="84"/>
      <c r="P141" s="84"/>
      <c r="Q141" s="84"/>
      <c r="R141" s="84"/>
      <c r="S141" s="84"/>
      <c r="T141" s="85"/>
      <c r="U141" s="38"/>
      <c r="V141" s="38"/>
      <c r="W141" s="38"/>
      <c r="X141" s="38"/>
      <c r="Y141" s="38"/>
      <c r="Z141" s="38"/>
      <c r="AA141" s="38"/>
      <c r="AB141" s="38"/>
      <c r="AC141" s="38"/>
      <c r="AD141" s="38"/>
      <c r="AE141" s="38"/>
      <c r="AT141" s="17" t="s">
        <v>159</v>
      </c>
      <c r="AU141" s="17" t="s">
        <v>83</v>
      </c>
    </row>
    <row r="142" s="13" customFormat="1">
      <c r="A142" s="13"/>
      <c r="B142" s="246"/>
      <c r="C142" s="247"/>
      <c r="D142" s="241" t="s">
        <v>173</v>
      </c>
      <c r="E142" s="248" t="s">
        <v>19</v>
      </c>
      <c r="F142" s="249" t="s">
        <v>526</v>
      </c>
      <c r="G142" s="247"/>
      <c r="H142" s="250">
        <v>34.604999999999997</v>
      </c>
      <c r="I142" s="251"/>
      <c r="J142" s="247"/>
      <c r="K142" s="247"/>
      <c r="L142" s="252"/>
      <c r="M142" s="253"/>
      <c r="N142" s="254"/>
      <c r="O142" s="254"/>
      <c r="P142" s="254"/>
      <c r="Q142" s="254"/>
      <c r="R142" s="254"/>
      <c r="S142" s="254"/>
      <c r="T142" s="255"/>
      <c r="U142" s="13"/>
      <c r="V142" s="13"/>
      <c r="W142" s="13"/>
      <c r="X142" s="13"/>
      <c r="Y142" s="13"/>
      <c r="Z142" s="13"/>
      <c r="AA142" s="13"/>
      <c r="AB142" s="13"/>
      <c r="AC142" s="13"/>
      <c r="AD142" s="13"/>
      <c r="AE142" s="13"/>
      <c r="AT142" s="256" t="s">
        <v>173</v>
      </c>
      <c r="AU142" s="256" t="s">
        <v>83</v>
      </c>
      <c r="AV142" s="13" t="s">
        <v>83</v>
      </c>
      <c r="AW142" s="13" t="s">
        <v>35</v>
      </c>
      <c r="AX142" s="13" t="s">
        <v>74</v>
      </c>
      <c r="AY142" s="256" t="s">
        <v>148</v>
      </c>
    </row>
    <row r="143" s="13" customFormat="1">
      <c r="A143" s="13"/>
      <c r="B143" s="246"/>
      <c r="C143" s="247"/>
      <c r="D143" s="241" t="s">
        <v>173</v>
      </c>
      <c r="E143" s="248" t="s">
        <v>19</v>
      </c>
      <c r="F143" s="249" t="s">
        <v>527</v>
      </c>
      <c r="G143" s="247"/>
      <c r="H143" s="250">
        <v>18.605</v>
      </c>
      <c r="I143" s="251"/>
      <c r="J143" s="247"/>
      <c r="K143" s="247"/>
      <c r="L143" s="252"/>
      <c r="M143" s="253"/>
      <c r="N143" s="254"/>
      <c r="O143" s="254"/>
      <c r="P143" s="254"/>
      <c r="Q143" s="254"/>
      <c r="R143" s="254"/>
      <c r="S143" s="254"/>
      <c r="T143" s="255"/>
      <c r="U143" s="13"/>
      <c r="V143" s="13"/>
      <c r="W143" s="13"/>
      <c r="X143" s="13"/>
      <c r="Y143" s="13"/>
      <c r="Z143" s="13"/>
      <c r="AA143" s="13"/>
      <c r="AB143" s="13"/>
      <c r="AC143" s="13"/>
      <c r="AD143" s="13"/>
      <c r="AE143" s="13"/>
      <c r="AT143" s="256" t="s">
        <v>173</v>
      </c>
      <c r="AU143" s="256" t="s">
        <v>83</v>
      </c>
      <c r="AV143" s="13" t="s">
        <v>83</v>
      </c>
      <c r="AW143" s="13" t="s">
        <v>35</v>
      </c>
      <c r="AX143" s="13" t="s">
        <v>74</v>
      </c>
      <c r="AY143" s="256" t="s">
        <v>148</v>
      </c>
    </row>
    <row r="144" s="13" customFormat="1">
      <c r="A144" s="13"/>
      <c r="B144" s="246"/>
      <c r="C144" s="247"/>
      <c r="D144" s="241" t="s">
        <v>173</v>
      </c>
      <c r="E144" s="248" t="s">
        <v>19</v>
      </c>
      <c r="F144" s="249" t="s">
        <v>528</v>
      </c>
      <c r="G144" s="247"/>
      <c r="H144" s="250">
        <v>34.604999999999997</v>
      </c>
      <c r="I144" s="251"/>
      <c r="J144" s="247"/>
      <c r="K144" s="247"/>
      <c r="L144" s="252"/>
      <c r="M144" s="253"/>
      <c r="N144" s="254"/>
      <c r="O144" s="254"/>
      <c r="P144" s="254"/>
      <c r="Q144" s="254"/>
      <c r="R144" s="254"/>
      <c r="S144" s="254"/>
      <c r="T144" s="255"/>
      <c r="U144" s="13"/>
      <c r="V144" s="13"/>
      <c r="W144" s="13"/>
      <c r="X144" s="13"/>
      <c r="Y144" s="13"/>
      <c r="Z144" s="13"/>
      <c r="AA144" s="13"/>
      <c r="AB144" s="13"/>
      <c r="AC144" s="13"/>
      <c r="AD144" s="13"/>
      <c r="AE144" s="13"/>
      <c r="AT144" s="256" t="s">
        <v>173</v>
      </c>
      <c r="AU144" s="256" t="s">
        <v>83</v>
      </c>
      <c r="AV144" s="13" t="s">
        <v>83</v>
      </c>
      <c r="AW144" s="13" t="s">
        <v>35</v>
      </c>
      <c r="AX144" s="13" t="s">
        <v>74</v>
      </c>
      <c r="AY144" s="256" t="s">
        <v>148</v>
      </c>
    </row>
    <row r="145" s="14" customFormat="1">
      <c r="A145" s="14"/>
      <c r="B145" s="257"/>
      <c r="C145" s="258"/>
      <c r="D145" s="241" t="s">
        <v>173</v>
      </c>
      <c r="E145" s="259" t="s">
        <v>19</v>
      </c>
      <c r="F145" s="260" t="s">
        <v>184</v>
      </c>
      <c r="G145" s="258"/>
      <c r="H145" s="261">
        <v>87.814999999999998</v>
      </c>
      <c r="I145" s="262"/>
      <c r="J145" s="258"/>
      <c r="K145" s="258"/>
      <c r="L145" s="263"/>
      <c r="M145" s="264"/>
      <c r="N145" s="265"/>
      <c r="O145" s="265"/>
      <c r="P145" s="265"/>
      <c r="Q145" s="265"/>
      <c r="R145" s="265"/>
      <c r="S145" s="265"/>
      <c r="T145" s="266"/>
      <c r="U145" s="14"/>
      <c r="V145" s="14"/>
      <c r="W145" s="14"/>
      <c r="X145" s="14"/>
      <c r="Y145" s="14"/>
      <c r="Z145" s="14"/>
      <c r="AA145" s="14"/>
      <c r="AB145" s="14"/>
      <c r="AC145" s="14"/>
      <c r="AD145" s="14"/>
      <c r="AE145" s="14"/>
      <c r="AT145" s="267" t="s">
        <v>173</v>
      </c>
      <c r="AU145" s="267" t="s">
        <v>83</v>
      </c>
      <c r="AV145" s="14" t="s">
        <v>114</v>
      </c>
      <c r="AW145" s="14" t="s">
        <v>35</v>
      </c>
      <c r="AX145" s="14" t="s">
        <v>81</v>
      </c>
      <c r="AY145" s="267" t="s">
        <v>148</v>
      </c>
    </row>
    <row r="146" s="2" customFormat="1" ht="21.75" customHeight="1">
      <c r="A146" s="38"/>
      <c r="B146" s="39"/>
      <c r="C146" s="228" t="s">
        <v>207</v>
      </c>
      <c r="D146" s="228" t="s">
        <v>151</v>
      </c>
      <c r="E146" s="229" t="s">
        <v>529</v>
      </c>
      <c r="F146" s="230" t="s">
        <v>530</v>
      </c>
      <c r="G146" s="231" t="s">
        <v>273</v>
      </c>
      <c r="H146" s="232">
        <v>103.815</v>
      </c>
      <c r="I146" s="233"/>
      <c r="J146" s="234">
        <f>ROUND(I146*H146,2)</f>
        <v>0</v>
      </c>
      <c r="K146" s="230" t="s">
        <v>155</v>
      </c>
      <c r="L146" s="44"/>
      <c r="M146" s="235" t="s">
        <v>19</v>
      </c>
      <c r="N146" s="236" t="s">
        <v>45</v>
      </c>
      <c r="O146" s="84"/>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114</v>
      </c>
      <c r="AT146" s="239" t="s">
        <v>151</v>
      </c>
      <c r="AU146" s="239" t="s">
        <v>83</v>
      </c>
      <c r="AY146" s="17" t="s">
        <v>148</v>
      </c>
      <c r="BE146" s="240">
        <f>IF(N146="základní",J146,0)</f>
        <v>0</v>
      </c>
      <c r="BF146" s="240">
        <f>IF(N146="snížená",J146,0)</f>
        <v>0</v>
      </c>
      <c r="BG146" s="240">
        <f>IF(N146="zákl. přenesená",J146,0)</f>
        <v>0</v>
      </c>
      <c r="BH146" s="240">
        <f>IF(N146="sníž. přenesená",J146,0)</f>
        <v>0</v>
      </c>
      <c r="BI146" s="240">
        <f>IF(N146="nulová",J146,0)</f>
        <v>0</v>
      </c>
      <c r="BJ146" s="17" t="s">
        <v>81</v>
      </c>
      <c r="BK146" s="240">
        <f>ROUND(I146*H146,2)</f>
        <v>0</v>
      </c>
      <c r="BL146" s="17" t="s">
        <v>114</v>
      </c>
      <c r="BM146" s="239" t="s">
        <v>531</v>
      </c>
    </row>
    <row r="147" s="2" customFormat="1">
      <c r="A147" s="38"/>
      <c r="B147" s="39"/>
      <c r="C147" s="40"/>
      <c r="D147" s="241" t="s">
        <v>157</v>
      </c>
      <c r="E147" s="40"/>
      <c r="F147" s="242" t="s">
        <v>532</v>
      </c>
      <c r="G147" s="40"/>
      <c r="H147" s="40"/>
      <c r="I147" s="148"/>
      <c r="J147" s="40"/>
      <c r="K147" s="40"/>
      <c r="L147" s="44"/>
      <c r="M147" s="243"/>
      <c r="N147" s="244"/>
      <c r="O147" s="84"/>
      <c r="P147" s="84"/>
      <c r="Q147" s="84"/>
      <c r="R147" s="84"/>
      <c r="S147" s="84"/>
      <c r="T147" s="85"/>
      <c r="U147" s="38"/>
      <c r="V147" s="38"/>
      <c r="W147" s="38"/>
      <c r="X147" s="38"/>
      <c r="Y147" s="38"/>
      <c r="Z147" s="38"/>
      <c r="AA147" s="38"/>
      <c r="AB147" s="38"/>
      <c r="AC147" s="38"/>
      <c r="AD147" s="38"/>
      <c r="AE147" s="38"/>
      <c r="AT147" s="17" t="s">
        <v>157</v>
      </c>
      <c r="AU147" s="17" t="s">
        <v>83</v>
      </c>
    </row>
    <row r="148" s="2" customFormat="1">
      <c r="A148" s="38"/>
      <c r="B148" s="39"/>
      <c r="C148" s="40"/>
      <c r="D148" s="241" t="s">
        <v>159</v>
      </c>
      <c r="E148" s="40"/>
      <c r="F148" s="245" t="s">
        <v>525</v>
      </c>
      <c r="G148" s="40"/>
      <c r="H148" s="40"/>
      <c r="I148" s="148"/>
      <c r="J148" s="40"/>
      <c r="K148" s="40"/>
      <c r="L148" s="44"/>
      <c r="M148" s="243"/>
      <c r="N148" s="244"/>
      <c r="O148" s="84"/>
      <c r="P148" s="84"/>
      <c r="Q148" s="84"/>
      <c r="R148" s="84"/>
      <c r="S148" s="84"/>
      <c r="T148" s="85"/>
      <c r="U148" s="38"/>
      <c r="V148" s="38"/>
      <c r="W148" s="38"/>
      <c r="X148" s="38"/>
      <c r="Y148" s="38"/>
      <c r="Z148" s="38"/>
      <c r="AA148" s="38"/>
      <c r="AB148" s="38"/>
      <c r="AC148" s="38"/>
      <c r="AD148" s="38"/>
      <c r="AE148" s="38"/>
      <c r="AT148" s="17" t="s">
        <v>159</v>
      </c>
      <c r="AU148" s="17" t="s">
        <v>83</v>
      </c>
    </row>
    <row r="149" s="13" customFormat="1">
      <c r="A149" s="13"/>
      <c r="B149" s="246"/>
      <c r="C149" s="247"/>
      <c r="D149" s="241" t="s">
        <v>173</v>
      </c>
      <c r="E149" s="248" t="s">
        <v>19</v>
      </c>
      <c r="F149" s="249" t="s">
        <v>533</v>
      </c>
      <c r="G149" s="247"/>
      <c r="H149" s="250">
        <v>34.604999999999997</v>
      </c>
      <c r="I149" s="251"/>
      <c r="J149" s="247"/>
      <c r="K149" s="247"/>
      <c r="L149" s="252"/>
      <c r="M149" s="253"/>
      <c r="N149" s="254"/>
      <c r="O149" s="254"/>
      <c r="P149" s="254"/>
      <c r="Q149" s="254"/>
      <c r="R149" s="254"/>
      <c r="S149" s="254"/>
      <c r="T149" s="255"/>
      <c r="U149" s="13"/>
      <c r="V149" s="13"/>
      <c r="W149" s="13"/>
      <c r="X149" s="13"/>
      <c r="Y149" s="13"/>
      <c r="Z149" s="13"/>
      <c r="AA149" s="13"/>
      <c r="AB149" s="13"/>
      <c r="AC149" s="13"/>
      <c r="AD149" s="13"/>
      <c r="AE149" s="13"/>
      <c r="AT149" s="256" t="s">
        <v>173</v>
      </c>
      <c r="AU149" s="256" t="s">
        <v>83</v>
      </c>
      <c r="AV149" s="13" t="s">
        <v>83</v>
      </c>
      <c r="AW149" s="13" t="s">
        <v>35</v>
      </c>
      <c r="AX149" s="13" t="s">
        <v>74</v>
      </c>
      <c r="AY149" s="256" t="s">
        <v>148</v>
      </c>
    </row>
    <row r="150" s="13" customFormat="1">
      <c r="A150" s="13"/>
      <c r="B150" s="246"/>
      <c r="C150" s="247"/>
      <c r="D150" s="241" t="s">
        <v>173</v>
      </c>
      <c r="E150" s="248" t="s">
        <v>19</v>
      </c>
      <c r="F150" s="249" t="s">
        <v>534</v>
      </c>
      <c r="G150" s="247"/>
      <c r="H150" s="250">
        <v>34.604999999999997</v>
      </c>
      <c r="I150" s="251"/>
      <c r="J150" s="247"/>
      <c r="K150" s="247"/>
      <c r="L150" s="252"/>
      <c r="M150" s="253"/>
      <c r="N150" s="254"/>
      <c r="O150" s="254"/>
      <c r="P150" s="254"/>
      <c r="Q150" s="254"/>
      <c r="R150" s="254"/>
      <c r="S150" s="254"/>
      <c r="T150" s="255"/>
      <c r="U150" s="13"/>
      <c r="V150" s="13"/>
      <c r="W150" s="13"/>
      <c r="X150" s="13"/>
      <c r="Y150" s="13"/>
      <c r="Z150" s="13"/>
      <c r="AA150" s="13"/>
      <c r="AB150" s="13"/>
      <c r="AC150" s="13"/>
      <c r="AD150" s="13"/>
      <c r="AE150" s="13"/>
      <c r="AT150" s="256" t="s">
        <v>173</v>
      </c>
      <c r="AU150" s="256" t="s">
        <v>83</v>
      </c>
      <c r="AV150" s="13" t="s">
        <v>83</v>
      </c>
      <c r="AW150" s="13" t="s">
        <v>35</v>
      </c>
      <c r="AX150" s="13" t="s">
        <v>74</v>
      </c>
      <c r="AY150" s="256" t="s">
        <v>148</v>
      </c>
    </row>
    <row r="151" s="13" customFormat="1">
      <c r="A151" s="13"/>
      <c r="B151" s="246"/>
      <c r="C151" s="247"/>
      <c r="D151" s="241" t="s">
        <v>173</v>
      </c>
      <c r="E151" s="248" t="s">
        <v>19</v>
      </c>
      <c r="F151" s="249" t="s">
        <v>535</v>
      </c>
      <c r="G151" s="247"/>
      <c r="H151" s="250">
        <v>34.604999999999997</v>
      </c>
      <c r="I151" s="251"/>
      <c r="J151" s="247"/>
      <c r="K151" s="247"/>
      <c r="L151" s="252"/>
      <c r="M151" s="253"/>
      <c r="N151" s="254"/>
      <c r="O151" s="254"/>
      <c r="P151" s="254"/>
      <c r="Q151" s="254"/>
      <c r="R151" s="254"/>
      <c r="S151" s="254"/>
      <c r="T151" s="255"/>
      <c r="U151" s="13"/>
      <c r="V151" s="13"/>
      <c r="W151" s="13"/>
      <c r="X151" s="13"/>
      <c r="Y151" s="13"/>
      <c r="Z151" s="13"/>
      <c r="AA151" s="13"/>
      <c r="AB151" s="13"/>
      <c r="AC151" s="13"/>
      <c r="AD151" s="13"/>
      <c r="AE151" s="13"/>
      <c r="AT151" s="256" t="s">
        <v>173</v>
      </c>
      <c r="AU151" s="256" t="s">
        <v>83</v>
      </c>
      <c r="AV151" s="13" t="s">
        <v>83</v>
      </c>
      <c r="AW151" s="13" t="s">
        <v>35</v>
      </c>
      <c r="AX151" s="13" t="s">
        <v>74</v>
      </c>
      <c r="AY151" s="256" t="s">
        <v>148</v>
      </c>
    </row>
    <row r="152" s="14" customFormat="1">
      <c r="A152" s="14"/>
      <c r="B152" s="257"/>
      <c r="C152" s="258"/>
      <c r="D152" s="241" t="s">
        <v>173</v>
      </c>
      <c r="E152" s="259" t="s">
        <v>19</v>
      </c>
      <c r="F152" s="260" t="s">
        <v>184</v>
      </c>
      <c r="G152" s="258"/>
      <c r="H152" s="261">
        <v>103.815</v>
      </c>
      <c r="I152" s="262"/>
      <c r="J152" s="258"/>
      <c r="K152" s="258"/>
      <c r="L152" s="263"/>
      <c r="M152" s="264"/>
      <c r="N152" s="265"/>
      <c r="O152" s="265"/>
      <c r="P152" s="265"/>
      <c r="Q152" s="265"/>
      <c r="R152" s="265"/>
      <c r="S152" s="265"/>
      <c r="T152" s="266"/>
      <c r="U152" s="14"/>
      <c r="V152" s="14"/>
      <c r="W152" s="14"/>
      <c r="X152" s="14"/>
      <c r="Y152" s="14"/>
      <c r="Z152" s="14"/>
      <c r="AA152" s="14"/>
      <c r="AB152" s="14"/>
      <c r="AC152" s="14"/>
      <c r="AD152" s="14"/>
      <c r="AE152" s="14"/>
      <c r="AT152" s="267" t="s">
        <v>173</v>
      </c>
      <c r="AU152" s="267" t="s">
        <v>83</v>
      </c>
      <c r="AV152" s="14" t="s">
        <v>114</v>
      </c>
      <c r="AW152" s="14" t="s">
        <v>35</v>
      </c>
      <c r="AX152" s="14" t="s">
        <v>81</v>
      </c>
      <c r="AY152" s="267" t="s">
        <v>148</v>
      </c>
    </row>
    <row r="153" s="2" customFormat="1" ht="21.75" customHeight="1">
      <c r="A153" s="38"/>
      <c r="B153" s="39"/>
      <c r="C153" s="228" t="s">
        <v>212</v>
      </c>
      <c r="D153" s="228" t="s">
        <v>151</v>
      </c>
      <c r="E153" s="229" t="s">
        <v>536</v>
      </c>
      <c r="F153" s="230" t="s">
        <v>537</v>
      </c>
      <c r="G153" s="231" t="s">
        <v>203</v>
      </c>
      <c r="H153" s="232">
        <v>6.75</v>
      </c>
      <c r="I153" s="233"/>
      <c r="J153" s="234">
        <f>ROUND(I153*H153,2)</f>
        <v>0</v>
      </c>
      <c r="K153" s="230" t="s">
        <v>155</v>
      </c>
      <c r="L153" s="44"/>
      <c r="M153" s="235" t="s">
        <v>19</v>
      </c>
      <c r="N153" s="236" t="s">
        <v>45</v>
      </c>
      <c r="O153" s="84"/>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114</v>
      </c>
      <c r="AT153" s="239" t="s">
        <v>151</v>
      </c>
      <c r="AU153" s="239" t="s">
        <v>83</v>
      </c>
      <c r="AY153" s="17" t="s">
        <v>148</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114</v>
      </c>
      <c r="BM153" s="239" t="s">
        <v>538</v>
      </c>
    </row>
    <row r="154" s="2" customFormat="1">
      <c r="A154" s="38"/>
      <c r="B154" s="39"/>
      <c r="C154" s="40"/>
      <c r="D154" s="241" t="s">
        <v>157</v>
      </c>
      <c r="E154" s="40"/>
      <c r="F154" s="242" t="s">
        <v>539</v>
      </c>
      <c r="G154" s="40"/>
      <c r="H154" s="40"/>
      <c r="I154" s="148"/>
      <c r="J154" s="40"/>
      <c r="K154" s="40"/>
      <c r="L154" s="44"/>
      <c r="M154" s="243"/>
      <c r="N154" s="244"/>
      <c r="O154" s="84"/>
      <c r="P154" s="84"/>
      <c r="Q154" s="84"/>
      <c r="R154" s="84"/>
      <c r="S154" s="84"/>
      <c r="T154" s="85"/>
      <c r="U154" s="38"/>
      <c r="V154" s="38"/>
      <c r="W154" s="38"/>
      <c r="X154" s="38"/>
      <c r="Y154" s="38"/>
      <c r="Z154" s="38"/>
      <c r="AA154" s="38"/>
      <c r="AB154" s="38"/>
      <c r="AC154" s="38"/>
      <c r="AD154" s="38"/>
      <c r="AE154" s="38"/>
      <c r="AT154" s="17" t="s">
        <v>157</v>
      </c>
      <c r="AU154" s="17" t="s">
        <v>83</v>
      </c>
    </row>
    <row r="155" s="2" customFormat="1">
      <c r="A155" s="38"/>
      <c r="B155" s="39"/>
      <c r="C155" s="40"/>
      <c r="D155" s="241" t="s">
        <v>159</v>
      </c>
      <c r="E155" s="40"/>
      <c r="F155" s="245" t="s">
        <v>540</v>
      </c>
      <c r="G155" s="40"/>
      <c r="H155" s="40"/>
      <c r="I155" s="148"/>
      <c r="J155" s="40"/>
      <c r="K155" s="40"/>
      <c r="L155" s="44"/>
      <c r="M155" s="243"/>
      <c r="N155" s="244"/>
      <c r="O155" s="84"/>
      <c r="P155" s="84"/>
      <c r="Q155" s="84"/>
      <c r="R155" s="84"/>
      <c r="S155" s="84"/>
      <c r="T155" s="85"/>
      <c r="U155" s="38"/>
      <c r="V155" s="38"/>
      <c r="W155" s="38"/>
      <c r="X155" s="38"/>
      <c r="Y155" s="38"/>
      <c r="Z155" s="38"/>
      <c r="AA155" s="38"/>
      <c r="AB155" s="38"/>
      <c r="AC155" s="38"/>
      <c r="AD155" s="38"/>
      <c r="AE155" s="38"/>
      <c r="AT155" s="17" t="s">
        <v>159</v>
      </c>
      <c r="AU155" s="17" t="s">
        <v>83</v>
      </c>
    </row>
    <row r="156" s="13" customFormat="1">
      <c r="A156" s="13"/>
      <c r="B156" s="246"/>
      <c r="C156" s="247"/>
      <c r="D156" s="241" t="s">
        <v>173</v>
      </c>
      <c r="E156" s="248" t="s">
        <v>19</v>
      </c>
      <c r="F156" s="249" t="s">
        <v>541</v>
      </c>
      <c r="G156" s="247"/>
      <c r="H156" s="250">
        <v>6.75</v>
      </c>
      <c r="I156" s="251"/>
      <c r="J156" s="247"/>
      <c r="K156" s="247"/>
      <c r="L156" s="252"/>
      <c r="M156" s="253"/>
      <c r="N156" s="254"/>
      <c r="O156" s="254"/>
      <c r="P156" s="254"/>
      <c r="Q156" s="254"/>
      <c r="R156" s="254"/>
      <c r="S156" s="254"/>
      <c r="T156" s="255"/>
      <c r="U156" s="13"/>
      <c r="V156" s="13"/>
      <c r="W156" s="13"/>
      <c r="X156" s="13"/>
      <c r="Y156" s="13"/>
      <c r="Z156" s="13"/>
      <c r="AA156" s="13"/>
      <c r="AB156" s="13"/>
      <c r="AC156" s="13"/>
      <c r="AD156" s="13"/>
      <c r="AE156" s="13"/>
      <c r="AT156" s="256" t="s">
        <v>173</v>
      </c>
      <c r="AU156" s="256" t="s">
        <v>83</v>
      </c>
      <c r="AV156" s="13" t="s">
        <v>83</v>
      </c>
      <c r="AW156" s="13" t="s">
        <v>35</v>
      </c>
      <c r="AX156" s="13" t="s">
        <v>74</v>
      </c>
      <c r="AY156" s="256" t="s">
        <v>148</v>
      </c>
    </row>
    <row r="157" s="2" customFormat="1" ht="21.75" customHeight="1">
      <c r="A157" s="38"/>
      <c r="B157" s="39"/>
      <c r="C157" s="228" t="s">
        <v>219</v>
      </c>
      <c r="D157" s="228" t="s">
        <v>151</v>
      </c>
      <c r="E157" s="229" t="s">
        <v>542</v>
      </c>
      <c r="F157" s="230" t="s">
        <v>543</v>
      </c>
      <c r="G157" s="231" t="s">
        <v>273</v>
      </c>
      <c r="H157" s="232">
        <v>20.300000000000001</v>
      </c>
      <c r="I157" s="233"/>
      <c r="J157" s="234">
        <f>ROUND(I157*H157,2)</f>
        <v>0</v>
      </c>
      <c r="K157" s="230" t="s">
        <v>155</v>
      </c>
      <c r="L157" s="44"/>
      <c r="M157" s="235" t="s">
        <v>19</v>
      </c>
      <c r="N157" s="236" t="s">
        <v>45</v>
      </c>
      <c r="O157" s="84"/>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114</v>
      </c>
      <c r="AT157" s="239" t="s">
        <v>151</v>
      </c>
      <c r="AU157" s="239" t="s">
        <v>83</v>
      </c>
      <c r="AY157" s="17" t="s">
        <v>148</v>
      </c>
      <c r="BE157" s="240">
        <f>IF(N157="základní",J157,0)</f>
        <v>0</v>
      </c>
      <c r="BF157" s="240">
        <f>IF(N157="snížená",J157,0)</f>
        <v>0</v>
      </c>
      <c r="BG157" s="240">
        <f>IF(N157="zákl. přenesená",J157,0)</f>
        <v>0</v>
      </c>
      <c r="BH157" s="240">
        <f>IF(N157="sníž. přenesená",J157,0)</f>
        <v>0</v>
      </c>
      <c r="BI157" s="240">
        <f>IF(N157="nulová",J157,0)</f>
        <v>0</v>
      </c>
      <c r="BJ157" s="17" t="s">
        <v>81</v>
      </c>
      <c r="BK157" s="240">
        <f>ROUND(I157*H157,2)</f>
        <v>0</v>
      </c>
      <c r="BL157" s="17" t="s">
        <v>114</v>
      </c>
      <c r="BM157" s="239" t="s">
        <v>544</v>
      </c>
    </row>
    <row r="158" s="2" customFormat="1">
      <c r="A158" s="38"/>
      <c r="B158" s="39"/>
      <c r="C158" s="40"/>
      <c r="D158" s="241" t="s">
        <v>157</v>
      </c>
      <c r="E158" s="40"/>
      <c r="F158" s="242" t="s">
        <v>545</v>
      </c>
      <c r="G158" s="40"/>
      <c r="H158" s="40"/>
      <c r="I158" s="148"/>
      <c r="J158" s="40"/>
      <c r="K158" s="40"/>
      <c r="L158" s="44"/>
      <c r="M158" s="243"/>
      <c r="N158" s="244"/>
      <c r="O158" s="84"/>
      <c r="P158" s="84"/>
      <c r="Q158" s="84"/>
      <c r="R158" s="84"/>
      <c r="S158" s="84"/>
      <c r="T158" s="85"/>
      <c r="U158" s="38"/>
      <c r="V158" s="38"/>
      <c r="W158" s="38"/>
      <c r="X158" s="38"/>
      <c r="Y158" s="38"/>
      <c r="Z158" s="38"/>
      <c r="AA158" s="38"/>
      <c r="AB158" s="38"/>
      <c r="AC158" s="38"/>
      <c r="AD158" s="38"/>
      <c r="AE158" s="38"/>
      <c r="AT158" s="17" t="s">
        <v>157</v>
      </c>
      <c r="AU158" s="17" t="s">
        <v>83</v>
      </c>
    </row>
    <row r="159" s="2" customFormat="1">
      <c r="A159" s="38"/>
      <c r="B159" s="39"/>
      <c r="C159" s="40"/>
      <c r="D159" s="241" t="s">
        <v>159</v>
      </c>
      <c r="E159" s="40"/>
      <c r="F159" s="245" t="s">
        <v>546</v>
      </c>
      <c r="G159" s="40"/>
      <c r="H159" s="40"/>
      <c r="I159" s="148"/>
      <c r="J159" s="40"/>
      <c r="K159" s="40"/>
      <c r="L159" s="44"/>
      <c r="M159" s="243"/>
      <c r="N159" s="244"/>
      <c r="O159" s="84"/>
      <c r="P159" s="84"/>
      <c r="Q159" s="84"/>
      <c r="R159" s="84"/>
      <c r="S159" s="84"/>
      <c r="T159" s="85"/>
      <c r="U159" s="38"/>
      <c r="V159" s="38"/>
      <c r="W159" s="38"/>
      <c r="X159" s="38"/>
      <c r="Y159" s="38"/>
      <c r="Z159" s="38"/>
      <c r="AA159" s="38"/>
      <c r="AB159" s="38"/>
      <c r="AC159" s="38"/>
      <c r="AD159" s="38"/>
      <c r="AE159" s="38"/>
      <c r="AT159" s="17" t="s">
        <v>159</v>
      </c>
      <c r="AU159" s="17" t="s">
        <v>83</v>
      </c>
    </row>
    <row r="160" s="13" customFormat="1">
      <c r="A160" s="13"/>
      <c r="B160" s="246"/>
      <c r="C160" s="247"/>
      <c r="D160" s="241" t="s">
        <v>173</v>
      </c>
      <c r="E160" s="248" t="s">
        <v>19</v>
      </c>
      <c r="F160" s="249" t="s">
        <v>547</v>
      </c>
      <c r="G160" s="247"/>
      <c r="H160" s="250">
        <v>6.7999999999999998</v>
      </c>
      <c r="I160" s="251"/>
      <c r="J160" s="247"/>
      <c r="K160" s="247"/>
      <c r="L160" s="252"/>
      <c r="M160" s="253"/>
      <c r="N160" s="254"/>
      <c r="O160" s="254"/>
      <c r="P160" s="254"/>
      <c r="Q160" s="254"/>
      <c r="R160" s="254"/>
      <c r="S160" s="254"/>
      <c r="T160" s="255"/>
      <c r="U160" s="13"/>
      <c r="V160" s="13"/>
      <c r="W160" s="13"/>
      <c r="X160" s="13"/>
      <c r="Y160" s="13"/>
      <c r="Z160" s="13"/>
      <c r="AA160" s="13"/>
      <c r="AB160" s="13"/>
      <c r="AC160" s="13"/>
      <c r="AD160" s="13"/>
      <c r="AE160" s="13"/>
      <c r="AT160" s="256" t="s">
        <v>173</v>
      </c>
      <c r="AU160" s="256" t="s">
        <v>83</v>
      </c>
      <c r="AV160" s="13" t="s">
        <v>83</v>
      </c>
      <c r="AW160" s="13" t="s">
        <v>35</v>
      </c>
      <c r="AX160" s="13" t="s">
        <v>74</v>
      </c>
      <c r="AY160" s="256" t="s">
        <v>148</v>
      </c>
    </row>
    <row r="161" s="13" customFormat="1">
      <c r="A161" s="13"/>
      <c r="B161" s="246"/>
      <c r="C161" s="247"/>
      <c r="D161" s="241" t="s">
        <v>173</v>
      </c>
      <c r="E161" s="248" t="s">
        <v>19</v>
      </c>
      <c r="F161" s="249" t="s">
        <v>548</v>
      </c>
      <c r="G161" s="247"/>
      <c r="H161" s="250">
        <v>9</v>
      </c>
      <c r="I161" s="251"/>
      <c r="J161" s="247"/>
      <c r="K161" s="247"/>
      <c r="L161" s="252"/>
      <c r="M161" s="253"/>
      <c r="N161" s="254"/>
      <c r="O161" s="254"/>
      <c r="P161" s="254"/>
      <c r="Q161" s="254"/>
      <c r="R161" s="254"/>
      <c r="S161" s="254"/>
      <c r="T161" s="255"/>
      <c r="U161" s="13"/>
      <c r="V161" s="13"/>
      <c r="W161" s="13"/>
      <c r="X161" s="13"/>
      <c r="Y161" s="13"/>
      <c r="Z161" s="13"/>
      <c r="AA161" s="13"/>
      <c r="AB161" s="13"/>
      <c r="AC161" s="13"/>
      <c r="AD161" s="13"/>
      <c r="AE161" s="13"/>
      <c r="AT161" s="256" t="s">
        <v>173</v>
      </c>
      <c r="AU161" s="256" t="s">
        <v>83</v>
      </c>
      <c r="AV161" s="13" t="s">
        <v>83</v>
      </c>
      <c r="AW161" s="13" t="s">
        <v>35</v>
      </c>
      <c r="AX161" s="13" t="s">
        <v>74</v>
      </c>
      <c r="AY161" s="256" t="s">
        <v>148</v>
      </c>
    </row>
    <row r="162" s="13" customFormat="1">
      <c r="A162" s="13"/>
      <c r="B162" s="246"/>
      <c r="C162" s="247"/>
      <c r="D162" s="241" t="s">
        <v>173</v>
      </c>
      <c r="E162" s="248" t="s">
        <v>19</v>
      </c>
      <c r="F162" s="249" t="s">
        <v>549</v>
      </c>
      <c r="G162" s="247"/>
      <c r="H162" s="250">
        <v>4.5</v>
      </c>
      <c r="I162" s="251"/>
      <c r="J162" s="247"/>
      <c r="K162" s="247"/>
      <c r="L162" s="252"/>
      <c r="M162" s="253"/>
      <c r="N162" s="254"/>
      <c r="O162" s="254"/>
      <c r="P162" s="254"/>
      <c r="Q162" s="254"/>
      <c r="R162" s="254"/>
      <c r="S162" s="254"/>
      <c r="T162" s="255"/>
      <c r="U162" s="13"/>
      <c r="V162" s="13"/>
      <c r="W162" s="13"/>
      <c r="X162" s="13"/>
      <c r="Y162" s="13"/>
      <c r="Z162" s="13"/>
      <c r="AA162" s="13"/>
      <c r="AB162" s="13"/>
      <c r="AC162" s="13"/>
      <c r="AD162" s="13"/>
      <c r="AE162" s="13"/>
      <c r="AT162" s="256" t="s">
        <v>173</v>
      </c>
      <c r="AU162" s="256" t="s">
        <v>83</v>
      </c>
      <c r="AV162" s="13" t="s">
        <v>83</v>
      </c>
      <c r="AW162" s="13" t="s">
        <v>35</v>
      </c>
      <c r="AX162" s="13" t="s">
        <v>74</v>
      </c>
      <c r="AY162" s="256" t="s">
        <v>148</v>
      </c>
    </row>
    <row r="163" s="14" customFormat="1">
      <c r="A163" s="14"/>
      <c r="B163" s="257"/>
      <c r="C163" s="258"/>
      <c r="D163" s="241" t="s">
        <v>173</v>
      </c>
      <c r="E163" s="259" t="s">
        <v>19</v>
      </c>
      <c r="F163" s="260" t="s">
        <v>184</v>
      </c>
      <c r="G163" s="258"/>
      <c r="H163" s="261">
        <v>20.300000000000001</v>
      </c>
      <c r="I163" s="262"/>
      <c r="J163" s="258"/>
      <c r="K163" s="258"/>
      <c r="L163" s="263"/>
      <c r="M163" s="264"/>
      <c r="N163" s="265"/>
      <c r="O163" s="265"/>
      <c r="P163" s="265"/>
      <c r="Q163" s="265"/>
      <c r="R163" s="265"/>
      <c r="S163" s="265"/>
      <c r="T163" s="266"/>
      <c r="U163" s="14"/>
      <c r="V163" s="14"/>
      <c r="W163" s="14"/>
      <c r="X163" s="14"/>
      <c r="Y163" s="14"/>
      <c r="Z163" s="14"/>
      <c r="AA163" s="14"/>
      <c r="AB163" s="14"/>
      <c r="AC163" s="14"/>
      <c r="AD163" s="14"/>
      <c r="AE163" s="14"/>
      <c r="AT163" s="267" t="s">
        <v>173</v>
      </c>
      <c r="AU163" s="267" t="s">
        <v>83</v>
      </c>
      <c r="AV163" s="14" t="s">
        <v>114</v>
      </c>
      <c r="AW163" s="14" t="s">
        <v>35</v>
      </c>
      <c r="AX163" s="14" t="s">
        <v>81</v>
      </c>
      <c r="AY163" s="267" t="s">
        <v>148</v>
      </c>
    </row>
    <row r="164" s="2" customFormat="1" ht="21.75" customHeight="1">
      <c r="A164" s="38"/>
      <c r="B164" s="39"/>
      <c r="C164" s="228" t="s">
        <v>224</v>
      </c>
      <c r="D164" s="228" t="s">
        <v>151</v>
      </c>
      <c r="E164" s="229" t="s">
        <v>550</v>
      </c>
      <c r="F164" s="230" t="s">
        <v>551</v>
      </c>
      <c r="G164" s="231" t="s">
        <v>273</v>
      </c>
      <c r="H164" s="232">
        <v>0</v>
      </c>
      <c r="I164" s="233"/>
      <c r="J164" s="234">
        <f>ROUND(I164*H164,2)</f>
        <v>0</v>
      </c>
      <c r="K164" s="230" t="s">
        <v>155</v>
      </c>
      <c r="L164" s="44"/>
      <c r="M164" s="235" t="s">
        <v>19</v>
      </c>
      <c r="N164" s="236" t="s">
        <v>45</v>
      </c>
      <c r="O164" s="84"/>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114</v>
      </c>
      <c r="AT164" s="239" t="s">
        <v>151</v>
      </c>
      <c r="AU164" s="239" t="s">
        <v>83</v>
      </c>
      <c r="AY164" s="17" t="s">
        <v>148</v>
      </c>
      <c r="BE164" s="240">
        <f>IF(N164="základní",J164,0)</f>
        <v>0</v>
      </c>
      <c r="BF164" s="240">
        <f>IF(N164="snížená",J164,0)</f>
        <v>0</v>
      </c>
      <c r="BG164" s="240">
        <f>IF(N164="zákl. přenesená",J164,0)</f>
        <v>0</v>
      </c>
      <c r="BH164" s="240">
        <f>IF(N164="sníž. přenesená",J164,0)</f>
        <v>0</v>
      </c>
      <c r="BI164" s="240">
        <f>IF(N164="nulová",J164,0)</f>
        <v>0</v>
      </c>
      <c r="BJ164" s="17" t="s">
        <v>81</v>
      </c>
      <c r="BK164" s="240">
        <f>ROUND(I164*H164,2)</f>
        <v>0</v>
      </c>
      <c r="BL164" s="17" t="s">
        <v>114</v>
      </c>
      <c r="BM164" s="239" t="s">
        <v>552</v>
      </c>
    </row>
    <row r="165" s="2" customFormat="1">
      <c r="A165" s="38"/>
      <c r="B165" s="39"/>
      <c r="C165" s="40"/>
      <c r="D165" s="241" t="s">
        <v>157</v>
      </c>
      <c r="E165" s="40"/>
      <c r="F165" s="242" t="s">
        <v>553</v>
      </c>
      <c r="G165" s="40"/>
      <c r="H165" s="40"/>
      <c r="I165" s="148"/>
      <c r="J165" s="40"/>
      <c r="K165" s="40"/>
      <c r="L165" s="44"/>
      <c r="M165" s="243"/>
      <c r="N165" s="244"/>
      <c r="O165" s="84"/>
      <c r="P165" s="84"/>
      <c r="Q165" s="84"/>
      <c r="R165" s="84"/>
      <c r="S165" s="84"/>
      <c r="T165" s="85"/>
      <c r="U165" s="38"/>
      <c r="V165" s="38"/>
      <c r="W165" s="38"/>
      <c r="X165" s="38"/>
      <c r="Y165" s="38"/>
      <c r="Z165" s="38"/>
      <c r="AA165" s="38"/>
      <c r="AB165" s="38"/>
      <c r="AC165" s="38"/>
      <c r="AD165" s="38"/>
      <c r="AE165" s="38"/>
      <c r="AT165" s="17" t="s">
        <v>157</v>
      </c>
      <c r="AU165" s="17" t="s">
        <v>83</v>
      </c>
    </row>
    <row r="166" s="2" customFormat="1">
      <c r="A166" s="38"/>
      <c r="B166" s="39"/>
      <c r="C166" s="40"/>
      <c r="D166" s="241" t="s">
        <v>159</v>
      </c>
      <c r="E166" s="40"/>
      <c r="F166" s="245" t="s">
        <v>546</v>
      </c>
      <c r="G166" s="40"/>
      <c r="H166" s="40"/>
      <c r="I166" s="148"/>
      <c r="J166" s="40"/>
      <c r="K166" s="40"/>
      <c r="L166" s="44"/>
      <c r="M166" s="243"/>
      <c r="N166" s="244"/>
      <c r="O166" s="84"/>
      <c r="P166" s="84"/>
      <c r="Q166" s="84"/>
      <c r="R166" s="84"/>
      <c r="S166" s="84"/>
      <c r="T166" s="85"/>
      <c r="U166" s="38"/>
      <c r="V166" s="38"/>
      <c r="W166" s="38"/>
      <c r="X166" s="38"/>
      <c r="Y166" s="38"/>
      <c r="Z166" s="38"/>
      <c r="AA166" s="38"/>
      <c r="AB166" s="38"/>
      <c r="AC166" s="38"/>
      <c r="AD166" s="38"/>
      <c r="AE166" s="38"/>
      <c r="AT166" s="17" t="s">
        <v>159</v>
      </c>
      <c r="AU166" s="17" t="s">
        <v>83</v>
      </c>
    </row>
    <row r="167" s="2" customFormat="1" ht="21.75" customHeight="1">
      <c r="A167" s="38"/>
      <c r="B167" s="39"/>
      <c r="C167" s="228" t="s">
        <v>228</v>
      </c>
      <c r="D167" s="228" t="s">
        <v>151</v>
      </c>
      <c r="E167" s="229" t="s">
        <v>554</v>
      </c>
      <c r="F167" s="230" t="s">
        <v>555</v>
      </c>
      <c r="G167" s="231" t="s">
        <v>273</v>
      </c>
      <c r="H167" s="232">
        <v>282</v>
      </c>
      <c r="I167" s="233"/>
      <c r="J167" s="234">
        <f>ROUND(I167*H167,2)</f>
        <v>0</v>
      </c>
      <c r="K167" s="230" t="s">
        <v>155</v>
      </c>
      <c r="L167" s="44"/>
      <c r="M167" s="235" t="s">
        <v>19</v>
      </c>
      <c r="N167" s="236" t="s">
        <v>45</v>
      </c>
      <c r="O167" s="84"/>
      <c r="P167" s="237">
        <f>O167*H167</f>
        <v>0</v>
      </c>
      <c r="Q167" s="237">
        <v>0</v>
      </c>
      <c r="R167" s="237">
        <f>Q167*H167</f>
        <v>0</v>
      </c>
      <c r="S167" s="237">
        <v>0</v>
      </c>
      <c r="T167" s="238">
        <f>S167*H167</f>
        <v>0</v>
      </c>
      <c r="U167" s="38"/>
      <c r="V167" s="38"/>
      <c r="W167" s="38"/>
      <c r="X167" s="38"/>
      <c r="Y167" s="38"/>
      <c r="Z167" s="38"/>
      <c r="AA167" s="38"/>
      <c r="AB167" s="38"/>
      <c r="AC167" s="38"/>
      <c r="AD167" s="38"/>
      <c r="AE167" s="38"/>
      <c r="AR167" s="239" t="s">
        <v>114</v>
      </c>
      <c r="AT167" s="239" t="s">
        <v>151</v>
      </c>
      <c r="AU167" s="239" t="s">
        <v>83</v>
      </c>
      <c r="AY167" s="17" t="s">
        <v>148</v>
      </c>
      <c r="BE167" s="240">
        <f>IF(N167="základní",J167,0)</f>
        <v>0</v>
      </c>
      <c r="BF167" s="240">
        <f>IF(N167="snížená",J167,0)</f>
        <v>0</v>
      </c>
      <c r="BG167" s="240">
        <f>IF(N167="zákl. přenesená",J167,0)</f>
        <v>0</v>
      </c>
      <c r="BH167" s="240">
        <f>IF(N167="sníž. přenesená",J167,0)</f>
        <v>0</v>
      </c>
      <c r="BI167" s="240">
        <f>IF(N167="nulová",J167,0)</f>
        <v>0</v>
      </c>
      <c r="BJ167" s="17" t="s">
        <v>81</v>
      </c>
      <c r="BK167" s="240">
        <f>ROUND(I167*H167,2)</f>
        <v>0</v>
      </c>
      <c r="BL167" s="17" t="s">
        <v>114</v>
      </c>
      <c r="BM167" s="239" t="s">
        <v>556</v>
      </c>
    </row>
    <row r="168" s="2" customFormat="1">
      <c r="A168" s="38"/>
      <c r="B168" s="39"/>
      <c r="C168" s="40"/>
      <c r="D168" s="241" t="s">
        <v>157</v>
      </c>
      <c r="E168" s="40"/>
      <c r="F168" s="242" t="s">
        <v>557</v>
      </c>
      <c r="G168" s="40"/>
      <c r="H168" s="40"/>
      <c r="I168" s="148"/>
      <c r="J168" s="40"/>
      <c r="K168" s="40"/>
      <c r="L168" s="44"/>
      <c r="M168" s="243"/>
      <c r="N168" s="244"/>
      <c r="O168" s="84"/>
      <c r="P168" s="84"/>
      <c r="Q168" s="84"/>
      <c r="R168" s="84"/>
      <c r="S168" s="84"/>
      <c r="T168" s="85"/>
      <c r="U168" s="38"/>
      <c r="V168" s="38"/>
      <c r="W168" s="38"/>
      <c r="X168" s="38"/>
      <c r="Y168" s="38"/>
      <c r="Z168" s="38"/>
      <c r="AA168" s="38"/>
      <c r="AB168" s="38"/>
      <c r="AC168" s="38"/>
      <c r="AD168" s="38"/>
      <c r="AE168" s="38"/>
      <c r="AT168" s="17" t="s">
        <v>157</v>
      </c>
      <c r="AU168" s="17" t="s">
        <v>83</v>
      </c>
    </row>
    <row r="169" s="2" customFormat="1">
      <c r="A169" s="38"/>
      <c r="B169" s="39"/>
      <c r="C169" s="40"/>
      <c r="D169" s="241" t="s">
        <v>159</v>
      </c>
      <c r="E169" s="40"/>
      <c r="F169" s="245" t="s">
        <v>558</v>
      </c>
      <c r="G169" s="40"/>
      <c r="H169" s="40"/>
      <c r="I169" s="148"/>
      <c r="J169" s="40"/>
      <c r="K169" s="40"/>
      <c r="L169" s="44"/>
      <c r="M169" s="243"/>
      <c r="N169" s="244"/>
      <c r="O169" s="84"/>
      <c r="P169" s="84"/>
      <c r="Q169" s="84"/>
      <c r="R169" s="84"/>
      <c r="S169" s="84"/>
      <c r="T169" s="85"/>
      <c r="U169" s="38"/>
      <c r="V169" s="38"/>
      <c r="W169" s="38"/>
      <c r="X169" s="38"/>
      <c r="Y169" s="38"/>
      <c r="Z169" s="38"/>
      <c r="AA169" s="38"/>
      <c r="AB169" s="38"/>
      <c r="AC169" s="38"/>
      <c r="AD169" s="38"/>
      <c r="AE169" s="38"/>
      <c r="AT169" s="17" t="s">
        <v>159</v>
      </c>
      <c r="AU169" s="17" t="s">
        <v>83</v>
      </c>
    </row>
    <row r="170" s="13" customFormat="1">
      <c r="A170" s="13"/>
      <c r="B170" s="246"/>
      <c r="C170" s="247"/>
      <c r="D170" s="241" t="s">
        <v>173</v>
      </c>
      <c r="E170" s="248" t="s">
        <v>19</v>
      </c>
      <c r="F170" s="249" t="s">
        <v>559</v>
      </c>
      <c r="G170" s="247"/>
      <c r="H170" s="250">
        <v>282</v>
      </c>
      <c r="I170" s="251"/>
      <c r="J170" s="247"/>
      <c r="K170" s="247"/>
      <c r="L170" s="252"/>
      <c r="M170" s="253"/>
      <c r="N170" s="254"/>
      <c r="O170" s="254"/>
      <c r="P170" s="254"/>
      <c r="Q170" s="254"/>
      <c r="R170" s="254"/>
      <c r="S170" s="254"/>
      <c r="T170" s="255"/>
      <c r="U170" s="13"/>
      <c r="V170" s="13"/>
      <c r="W170" s="13"/>
      <c r="X170" s="13"/>
      <c r="Y170" s="13"/>
      <c r="Z170" s="13"/>
      <c r="AA170" s="13"/>
      <c r="AB170" s="13"/>
      <c r="AC170" s="13"/>
      <c r="AD170" s="13"/>
      <c r="AE170" s="13"/>
      <c r="AT170" s="256" t="s">
        <v>173</v>
      </c>
      <c r="AU170" s="256" t="s">
        <v>83</v>
      </c>
      <c r="AV170" s="13" t="s">
        <v>83</v>
      </c>
      <c r="AW170" s="13" t="s">
        <v>35</v>
      </c>
      <c r="AX170" s="13" t="s">
        <v>81</v>
      </c>
      <c r="AY170" s="256" t="s">
        <v>148</v>
      </c>
    </row>
    <row r="171" s="2" customFormat="1" ht="21.75" customHeight="1">
      <c r="A171" s="38"/>
      <c r="B171" s="39"/>
      <c r="C171" s="228" t="s">
        <v>232</v>
      </c>
      <c r="D171" s="228" t="s">
        <v>151</v>
      </c>
      <c r="E171" s="229" t="s">
        <v>560</v>
      </c>
      <c r="F171" s="230" t="s">
        <v>561</v>
      </c>
      <c r="G171" s="231" t="s">
        <v>273</v>
      </c>
      <c r="H171" s="232">
        <v>0</v>
      </c>
      <c r="I171" s="233"/>
      <c r="J171" s="234">
        <f>ROUND(I171*H171,2)</f>
        <v>0</v>
      </c>
      <c r="K171" s="230" t="s">
        <v>155</v>
      </c>
      <c r="L171" s="44"/>
      <c r="M171" s="235" t="s">
        <v>19</v>
      </c>
      <c r="N171" s="236" t="s">
        <v>45</v>
      </c>
      <c r="O171" s="84"/>
      <c r="P171" s="237">
        <f>O171*H171</f>
        <v>0</v>
      </c>
      <c r="Q171" s="237">
        <v>0</v>
      </c>
      <c r="R171" s="237">
        <f>Q171*H171</f>
        <v>0</v>
      </c>
      <c r="S171" s="237">
        <v>0</v>
      </c>
      <c r="T171" s="238">
        <f>S171*H171</f>
        <v>0</v>
      </c>
      <c r="U171" s="38"/>
      <c r="V171" s="38"/>
      <c r="W171" s="38"/>
      <c r="X171" s="38"/>
      <c r="Y171" s="38"/>
      <c r="Z171" s="38"/>
      <c r="AA171" s="38"/>
      <c r="AB171" s="38"/>
      <c r="AC171" s="38"/>
      <c r="AD171" s="38"/>
      <c r="AE171" s="38"/>
      <c r="AR171" s="239" t="s">
        <v>114</v>
      </c>
      <c r="AT171" s="239" t="s">
        <v>151</v>
      </c>
      <c r="AU171" s="239" t="s">
        <v>83</v>
      </c>
      <c r="AY171" s="17" t="s">
        <v>148</v>
      </c>
      <c r="BE171" s="240">
        <f>IF(N171="základní",J171,0)</f>
        <v>0</v>
      </c>
      <c r="BF171" s="240">
        <f>IF(N171="snížená",J171,0)</f>
        <v>0</v>
      </c>
      <c r="BG171" s="240">
        <f>IF(N171="zákl. přenesená",J171,0)</f>
        <v>0</v>
      </c>
      <c r="BH171" s="240">
        <f>IF(N171="sníž. přenesená",J171,0)</f>
        <v>0</v>
      </c>
      <c r="BI171" s="240">
        <f>IF(N171="nulová",J171,0)</f>
        <v>0</v>
      </c>
      <c r="BJ171" s="17" t="s">
        <v>81</v>
      </c>
      <c r="BK171" s="240">
        <f>ROUND(I171*H171,2)</f>
        <v>0</v>
      </c>
      <c r="BL171" s="17" t="s">
        <v>114</v>
      </c>
      <c r="BM171" s="239" t="s">
        <v>562</v>
      </c>
    </row>
    <row r="172" s="2" customFormat="1">
      <c r="A172" s="38"/>
      <c r="B172" s="39"/>
      <c r="C172" s="40"/>
      <c r="D172" s="241" t="s">
        <v>157</v>
      </c>
      <c r="E172" s="40"/>
      <c r="F172" s="242" t="s">
        <v>563</v>
      </c>
      <c r="G172" s="40"/>
      <c r="H172" s="40"/>
      <c r="I172" s="148"/>
      <c r="J172" s="40"/>
      <c r="K172" s="40"/>
      <c r="L172" s="44"/>
      <c r="M172" s="243"/>
      <c r="N172" s="244"/>
      <c r="O172" s="84"/>
      <c r="P172" s="84"/>
      <c r="Q172" s="84"/>
      <c r="R172" s="84"/>
      <c r="S172" s="84"/>
      <c r="T172" s="85"/>
      <c r="U172" s="38"/>
      <c r="V172" s="38"/>
      <c r="W172" s="38"/>
      <c r="X172" s="38"/>
      <c r="Y172" s="38"/>
      <c r="Z172" s="38"/>
      <c r="AA172" s="38"/>
      <c r="AB172" s="38"/>
      <c r="AC172" s="38"/>
      <c r="AD172" s="38"/>
      <c r="AE172" s="38"/>
      <c r="AT172" s="17" t="s">
        <v>157</v>
      </c>
      <c r="AU172" s="17" t="s">
        <v>83</v>
      </c>
    </row>
    <row r="173" s="2" customFormat="1">
      <c r="A173" s="38"/>
      <c r="B173" s="39"/>
      <c r="C173" s="40"/>
      <c r="D173" s="241" t="s">
        <v>159</v>
      </c>
      <c r="E173" s="40"/>
      <c r="F173" s="245" t="s">
        <v>558</v>
      </c>
      <c r="G173" s="40"/>
      <c r="H173" s="40"/>
      <c r="I173" s="148"/>
      <c r="J173" s="40"/>
      <c r="K173" s="40"/>
      <c r="L173" s="44"/>
      <c r="M173" s="243"/>
      <c r="N173" s="244"/>
      <c r="O173" s="84"/>
      <c r="P173" s="84"/>
      <c r="Q173" s="84"/>
      <c r="R173" s="84"/>
      <c r="S173" s="84"/>
      <c r="T173" s="85"/>
      <c r="U173" s="38"/>
      <c r="V173" s="38"/>
      <c r="W173" s="38"/>
      <c r="X173" s="38"/>
      <c r="Y173" s="38"/>
      <c r="Z173" s="38"/>
      <c r="AA173" s="38"/>
      <c r="AB173" s="38"/>
      <c r="AC173" s="38"/>
      <c r="AD173" s="38"/>
      <c r="AE173" s="38"/>
      <c r="AT173" s="17" t="s">
        <v>159</v>
      </c>
      <c r="AU173" s="17" t="s">
        <v>83</v>
      </c>
    </row>
    <row r="174" s="2" customFormat="1" ht="21.75" customHeight="1">
      <c r="A174" s="38"/>
      <c r="B174" s="39"/>
      <c r="C174" s="228" t="s">
        <v>236</v>
      </c>
      <c r="D174" s="228" t="s">
        <v>151</v>
      </c>
      <c r="E174" s="229" t="s">
        <v>564</v>
      </c>
      <c r="F174" s="230" t="s">
        <v>565</v>
      </c>
      <c r="G174" s="231" t="s">
        <v>154</v>
      </c>
      <c r="H174" s="232">
        <v>5</v>
      </c>
      <c r="I174" s="233"/>
      <c r="J174" s="234">
        <f>ROUND(I174*H174,2)</f>
        <v>0</v>
      </c>
      <c r="K174" s="230" t="s">
        <v>155</v>
      </c>
      <c r="L174" s="44"/>
      <c r="M174" s="235" t="s">
        <v>19</v>
      </c>
      <c r="N174" s="236" t="s">
        <v>45</v>
      </c>
      <c r="O174" s="84"/>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114</v>
      </c>
      <c r="AT174" s="239" t="s">
        <v>151</v>
      </c>
      <c r="AU174" s="239" t="s">
        <v>83</v>
      </c>
      <c r="AY174" s="17" t="s">
        <v>148</v>
      </c>
      <c r="BE174" s="240">
        <f>IF(N174="základní",J174,0)</f>
        <v>0</v>
      </c>
      <c r="BF174" s="240">
        <f>IF(N174="snížená",J174,0)</f>
        <v>0</v>
      </c>
      <c r="BG174" s="240">
        <f>IF(N174="zákl. přenesená",J174,0)</f>
        <v>0</v>
      </c>
      <c r="BH174" s="240">
        <f>IF(N174="sníž. přenesená",J174,0)</f>
        <v>0</v>
      </c>
      <c r="BI174" s="240">
        <f>IF(N174="nulová",J174,0)</f>
        <v>0</v>
      </c>
      <c r="BJ174" s="17" t="s">
        <v>81</v>
      </c>
      <c r="BK174" s="240">
        <f>ROUND(I174*H174,2)</f>
        <v>0</v>
      </c>
      <c r="BL174" s="17" t="s">
        <v>114</v>
      </c>
      <c r="BM174" s="239" t="s">
        <v>566</v>
      </c>
    </row>
    <row r="175" s="2" customFormat="1">
      <c r="A175" s="38"/>
      <c r="B175" s="39"/>
      <c r="C175" s="40"/>
      <c r="D175" s="241" t="s">
        <v>157</v>
      </c>
      <c r="E175" s="40"/>
      <c r="F175" s="242" t="s">
        <v>567</v>
      </c>
      <c r="G175" s="40"/>
      <c r="H175" s="40"/>
      <c r="I175" s="148"/>
      <c r="J175" s="40"/>
      <c r="K175" s="40"/>
      <c r="L175" s="44"/>
      <c r="M175" s="243"/>
      <c r="N175" s="244"/>
      <c r="O175" s="84"/>
      <c r="P175" s="84"/>
      <c r="Q175" s="84"/>
      <c r="R175" s="84"/>
      <c r="S175" s="84"/>
      <c r="T175" s="85"/>
      <c r="U175" s="38"/>
      <c r="V175" s="38"/>
      <c r="W175" s="38"/>
      <c r="X175" s="38"/>
      <c r="Y175" s="38"/>
      <c r="Z175" s="38"/>
      <c r="AA175" s="38"/>
      <c r="AB175" s="38"/>
      <c r="AC175" s="38"/>
      <c r="AD175" s="38"/>
      <c r="AE175" s="38"/>
      <c r="AT175" s="17" t="s">
        <v>157</v>
      </c>
      <c r="AU175" s="17" t="s">
        <v>83</v>
      </c>
    </row>
    <row r="176" s="2" customFormat="1">
      <c r="A176" s="38"/>
      <c r="B176" s="39"/>
      <c r="C176" s="40"/>
      <c r="D176" s="241" t="s">
        <v>159</v>
      </c>
      <c r="E176" s="40"/>
      <c r="F176" s="245" t="s">
        <v>568</v>
      </c>
      <c r="G176" s="40"/>
      <c r="H176" s="40"/>
      <c r="I176" s="148"/>
      <c r="J176" s="40"/>
      <c r="K176" s="40"/>
      <c r="L176" s="44"/>
      <c r="M176" s="243"/>
      <c r="N176" s="244"/>
      <c r="O176" s="84"/>
      <c r="P176" s="84"/>
      <c r="Q176" s="84"/>
      <c r="R176" s="84"/>
      <c r="S176" s="84"/>
      <c r="T176" s="85"/>
      <c r="U176" s="38"/>
      <c r="V176" s="38"/>
      <c r="W176" s="38"/>
      <c r="X176" s="38"/>
      <c r="Y176" s="38"/>
      <c r="Z176" s="38"/>
      <c r="AA176" s="38"/>
      <c r="AB176" s="38"/>
      <c r="AC176" s="38"/>
      <c r="AD176" s="38"/>
      <c r="AE176" s="38"/>
      <c r="AT176" s="17" t="s">
        <v>159</v>
      </c>
      <c r="AU176" s="17" t="s">
        <v>83</v>
      </c>
    </row>
    <row r="177" s="13" customFormat="1">
      <c r="A177" s="13"/>
      <c r="B177" s="246"/>
      <c r="C177" s="247"/>
      <c r="D177" s="241" t="s">
        <v>173</v>
      </c>
      <c r="E177" s="248" t="s">
        <v>19</v>
      </c>
      <c r="F177" s="249" t="s">
        <v>569</v>
      </c>
      <c r="G177" s="247"/>
      <c r="H177" s="250">
        <v>5</v>
      </c>
      <c r="I177" s="251"/>
      <c r="J177" s="247"/>
      <c r="K177" s="247"/>
      <c r="L177" s="252"/>
      <c r="M177" s="253"/>
      <c r="N177" s="254"/>
      <c r="O177" s="254"/>
      <c r="P177" s="254"/>
      <c r="Q177" s="254"/>
      <c r="R177" s="254"/>
      <c r="S177" s="254"/>
      <c r="T177" s="255"/>
      <c r="U177" s="13"/>
      <c r="V177" s="13"/>
      <c r="W177" s="13"/>
      <c r="X177" s="13"/>
      <c r="Y177" s="13"/>
      <c r="Z177" s="13"/>
      <c r="AA177" s="13"/>
      <c r="AB177" s="13"/>
      <c r="AC177" s="13"/>
      <c r="AD177" s="13"/>
      <c r="AE177" s="13"/>
      <c r="AT177" s="256" t="s">
        <v>173</v>
      </c>
      <c r="AU177" s="256" t="s">
        <v>83</v>
      </c>
      <c r="AV177" s="13" t="s">
        <v>83</v>
      </c>
      <c r="AW177" s="13" t="s">
        <v>35</v>
      </c>
      <c r="AX177" s="13" t="s">
        <v>81</v>
      </c>
      <c r="AY177" s="256" t="s">
        <v>148</v>
      </c>
    </row>
    <row r="178" s="2" customFormat="1" ht="21.75" customHeight="1">
      <c r="A178" s="38"/>
      <c r="B178" s="39"/>
      <c r="C178" s="228" t="s">
        <v>8</v>
      </c>
      <c r="D178" s="228" t="s">
        <v>151</v>
      </c>
      <c r="E178" s="229" t="s">
        <v>570</v>
      </c>
      <c r="F178" s="230" t="s">
        <v>571</v>
      </c>
      <c r="G178" s="231" t="s">
        <v>154</v>
      </c>
      <c r="H178" s="232">
        <v>3</v>
      </c>
      <c r="I178" s="233"/>
      <c r="J178" s="234">
        <f>ROUND(I178*H178,2)</f>
        <v>0</v>
      </c>
      <c r="K178" s="230" t="s">
        <v>155</v>
      </c>
      <c r="L178" s="44"/>
      <c r="M178" s="235" t="s">
        <v>19</v>
      </c>
      <c r="N178" s="236" t="s">
        <v>45</v>
      </c>
      <c r="O178" s="84"/>
      <c r="P178" s="237">
        <f>O178*H178</f>
        <v>0</v>
      </c>
      <c r="Q178" s="237">
        <v>0</v>
      </c>
      <c r="R178" s="237">
        <f>Q178*H178</f>
        <v>0</v>
      </c>
      <c r="S178" s="237">
        <v>0</v>
      </c>
      <c r="T178" s="238">
        <f>S178*H178</f>
        <v>0</v>
      </c>
      <c r="U178" s="38"/>
      <c r="V178" s="38"/>
      <c r="W178" s="38"/>
      <c r="X178" s="38"/>
      <c r="Y178" s="38"/>
      <c r="Z178" s="38"/>
      <c r="AA178" s="38"/>
      <c r="AB178" s="38"/>
      <c r="AC178" s="38"/>
      <c r="AD178" s="38"/>
      <c r="AE178" s="38"/>
      <c r="AR178" s="239" t="s">
        <v>114</v>
      </c>
      <c r="AT178" s="239" t="s">
        <v>151</v>
      </c>
      <c r="AU178" s="239" t="s">
        <v>83</v>
      </c>
      <c r="AY178" s="17" t="s">
        <v>148</v>
      </c>
      <c r="BE178" s="240">
        <f>IF(N178="základní",J178,0)</f>
        <v>0</v>
      </c>
      <c r="BF178" s="240">
        <f>IF(N178="snížená",J178,0)</f>
        <v>0</v>
      </c>
      <c r="BG178" s="240">
        <f>IF(N178="zákl. přenesená",J178,0)</f>
        <v>0</v>
      </c>
      <c r="BH178" s="240">
        <f>IF(N178="sníž. přenesená",J178,0)</f>
        <v>0</v>
      </c>
      <c r="BI178" s="240">
        <f>IF(N178="nulová",J178,0)</f>
        <v>0</v>
      </c>
      <c r="BJ178" s="17" t="s">
        <v>81</v>
      </c>
      <c r="BK178" s="240">
        <f>ROUND(I178*H178,2)</f>
        <v>0</v>
      </c>
      <c r="BL178" s="17" t="s">
        <v>114</v>
      </c>
      <c r="BM178" s="239" t="s">
        <v>572</v>
      </c>
    </row>
    <row r="179" s="2" customFormat="1">
      <c r="A179" s="38"/>
      <c r="B179" s="39"/>
      <c r="C179" s="40"/>
      <c r="D179" s="241" t="s">
        <v>157</v>
      </c>
      <c r="E179" s="40"/>
      <c r="F179" s="242" t="s">
        <v>573</v>
      </c>
      <c r="G179" s="40"/>
      <c r="H179" s="40"/>
      <c r="I179" s="148"/>
      <c r="J179" s="40"/>
      <c r="K179" s="40"/>
      <c r="L179" s="44"/>
      <c r="M179" s="243"/>
      <c r="N179" s="244"/>
      <c r="O179" s="84"/>
      <c r="P179" s="84"/>
      <c r="Q179" s="84"/>
      <c r="R179" s="84"/>
      <c r="S179" s="84"/>
      <c r="T179" s="85"/>
      <c r="U179" s="38"/>
      <c r="V179" s="38"/>
      <c r="W179" s="38"/>
      <c r="X179" s="38"/>
      <c r="Y179" s="38"/>
      <c r="Z179" s="38"/>
      <c r="AA179" s="38"/>
      <c r="AB179" s="38"/>
      <c r="AC179" s="38"/>
      <c r="AD179" s="38"/>
      <c r="AE179" s="38"/>
      <c r="AT179" s="17" t="s">
        <v>157</v>
      </c>
      <c r="AU179" s="17" t="s">
        <v>83</v>
      </c>
    </row>
    <row r="180" s="2" customFormat="1">
      <c r="A180" s="38"/>
      <c r="B180" s="39"/>
      <c r="C180" s="40"/>
      <c r="D180" s="241" t="s">
        <v>159</v>
      </c>
      <c r="E180" s="40"/>
      <c r="F180" s="245" t="s">
        <v>568</v>
      </c>
      <c r="G180" s="40"/>
      <c r="H180" s="40"/>
      <c r="I180" s="148"/>
      <c r="J180" s="40"/>
      <c r="K180" s="40"/>
      <c r="L180" s="44"/>
      <c r="M180" s="243"/>
      <c r="N180" s="244"/>
      <c r="O180" s="84"/>
      <c r="P180" s="84"/>
      <c r="Q180" s="84"/>
      <c r="R180" s="84"/>
      <c r="S180" s="84"/>
      <c r="T180" s="85"/>
      <c r="U180" s="38"/>
      <c r="V180" s="38"/>
      <c r="W180" s="38"/>
      <c r="X180" s="38"/>
      <c r="Y180" s="38"/>
      <c r="Z180" s="38"/>
      <c r="AA180" s="38"/>
      <c r="AB180" s="38"/>
      <c r="AC180" s="38"/>
      <c r="AD180" s="38"/>
      <c r="AE180" s="38"/>
      <c r="AT180" s="17" t="s">
        <v>159</v>
      </c>
      <c r="AU180" s="17" t="s">
        <v>83</v>
      </c>
    </row>
    <row r="181" s="13" customFormat="1">
      <c r="A181" s="13"/>
      <c r="B181" s="246"/>
      <c r="C181" s="247"/>
      <c r="D181" s="241" t="s">
        <v>173</v>
      </c>
      <c r="E181" s="248" t="s">
        <v>19</v>
      </c>
      <c r="F181" s="249" t="s">
        <v>574</v>
      </c>
      <c r="G181" s="247"/>
      <c r="H181" s="250">
        <v>3</v>
      </c>
      <c r="I181" s="251"/>
      <c r="J181" s="247"/>
      <c r="K181" s="247"/>
      <c r="L181" s="252"/>
      <c r="M181" s="253"/>
      <c r="N181" s="254"/>
      <c r="O181" s="254"/>
      <c r="P181" s="254"/>
      <c r="Q181" s="254"/>
      <c r="R181" s="254"/>
      <c r="S181" s="254"/>
      <c r="T181" s="255"/>
      <c r="U181" s="13"/>
      <c r="V181" s="13"/>
      <c r="W181" s="13"/>
      <c r="X181" s="13"/>
      <c r="Y181" s="13"/>
      <c r="Z181" s="13"/>
      <c r="AA181" s="13"/>
      <c r="AB181" s="13"/>
      <c r="AC181" s="13"/>
      <c r="AD181" s="13"/>
      <c r="AE181" s="13"/>
      <c r="AT181" s="256" t="s">
        <v>173</v>
      </c>
      <c r="AU181" s="256" t="s">
        <v>83</v>
      </c>
      <c r="AV181" s="13" t="s">
        <v>83</v>
      </c>
      <c r="AW181" s="13" t="s">
        <v>35</v>
      </c>
      <c r="AX181" s="13" t="s">
        <v>81</v>
      </c>
      <c r="AY181" s="256" t="s">
        <v>148</v>
      </c>
    </row>
    <row r="182" s="2" customFormat="1" ht="21.75" customHeight="1">
      <c r="A182" s="38"/>
      <c r="B182" s="39"/>
      <c r="C182" s="228" t="s">
        <v>243</v>
      </c>
      <c r="D182" s="228" t="s">
        <v>151</v>
      </c>
      <c r="E182" s="229" t="s">
        <v>342</v>
      </c>
      <c r="F182" s="230" t="s">
        <v>343</v>
      </c>
      <c r="G182" s="231" t="s">
        <v>154</v>
      </c>
      <c r="H182" s="232">
        <v>5</v>
      </c>
      <c r="I182" s="233"/>
      <c r="J182" s="234">
        <f>ROUND(I182*H182,2)</f>
        <v>0</v>
      </c>
      <c r="K182" s="230" t="s">
        <v>155</v>
      </c>
      <c r="L182" s="44"/>
      <c r="M182" s="235" t="s">
        <v>19</v>
      </c>
      <c r="N182" s="236" t="s">
        <v>45</v>
      </c>
      <c r="O182" s="84"/>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114</v>
      </c>
      <c r="AT182" s="239" t="s">
        <v>151</v>
      </c>
      <c r="AU182" s="239" t="s">
        <v>83</v>
      </c>
      <c r="AY182" s="17" t="s">
        <v>148</v>
      </c>
      <c r="BE182" s="240">
        <f>IF(N182="základní",J182,0)</f>
        <v>0</v>
      </c>
      <c r="BF182" s="240">
        <f>IF(N182="snížená",J182,0)</f>
        <v>0</v>
      </c>
      <c r="BG182" s="240">
        <f>IF(N182="zákl. přenesená",J182,0)</f>
        <v>0</v>
      </c>
      <c r="BH182" s="240">
        <f>IF(N182="sníž. přenesená",J182,0)</f>
        <v>0</v>
      </c>
      <c r="BI182" s="240">
        <f>IF(N182="nulová",J182,0)</f>
        <v>0</v>
      </c>
      <c r="BJ182" s="17" t="s">
        <v>81</v>
      </c>
      <c r="BK182" s="240">
        <f>ROUND(I182*H182,2)</f>
        <v>0</v>
      </c>
      <c r="BL182" s="17" t="s">
        <v>114</v>
      </c>
      <c r="BM182" s="239" t="s">
        <v>344</v>
      </c>
    </row>
    <row r="183" s="2" customFormat="1">
      <c r="A183" s="38"/>
      <c r="B183" s="39"/>
      <c r="C183" s="40"/>
      <c r="D183" s="241" t="s">
        <v>157</v>
      </c>
      <c r="E183" s="40"/>
      <c r="F183" s="242" t="s">
        <v>345</v>
      </c>
      <c r="G183" s="40"/>
      <c r="H183" s="40"/>
      <c r="I183" s="148"/>
      <c r="J183" s="40"/>
      <c r="K183" s="40"/>
      <c r="L183" s="44"/>
      <c r="M183" s="243"/>
      <c r="N183" s="244"/>
      <c r="O183" s="84"/>
      <c r="P183" s="84"/>
      <c r="Q183" s="84"/>
      <c r="R183" s="84"/>
      <c r="S183" s="84"/>
      <c r="T183" s="85"/>
      <c r="U183" s="38"/>
      <c r="V183" s="38"/>
      <c r="W183" s="38"/>
      <c r="X183" s="38"/>
      <c r="Y183" s="38"/>
      <c r="Z183" s="38"/>
      <c r="AA183" s="38"/>
      <c r="AB183" s="38"/>
      <c r="AC183" s="38"/>
      <c r="AD183" s="38"/>
      <c r="AE183" s="38"/>
      <c r="AT183" s="17" t="s">
        <v>157</v>
      </c>
      <c r="AU183" s="17" t="s">
        <v>83</v>
      </c>
    </row>
    <row r="184" s="2" customFormat="1">
      <c r="A184" s="38"/>
      <c r="B184" s="39"/>
      <c r="C184" s="40"/>
      <c r="D184" s="241" t="s">
        <v>159</v>
      </c>
      <c r="E184" s="40"/>
      <c r="F184" s="245" t="s">
        <v>346</v>
      </c>
      <c r="G184" s="40"/>
      <c r="H184" s="40"/>
      <c r="I184" s="148"/>
      <c r="J184" s="40"/>
      <c r="K184" s="40"/>
      <c r="L184" s="44"/>
      <c r="M184" s="243"/>
      <c r="N184" s="244"/>
      <c r="O184" s="84"/>
      <c r="P184" s="84"/>
      <c r="Q184" s="84"/>
      <c r="R184" s="84"/>
      <c r="S184" s="84"/>
      <c r="T184" s="85"/>
      <c r="U184" s="38"/>
      <c r="V184" s="38"/>
      <c r="W184" s="38"/>
      <c r="X184" s="38"/>
      <c r="Y184" s="38"/>
      <c r="Z184" s="38"/>
      <c r="AA184" s="38"/>
      <c r="AB184" s="38"/>
      <c r="AC184" s="38"/>
      <c r="AD184" s="38"/>
      <c r="AE184" s="38"/>
      <c r="AT184" s="17" t="s">
        <v>159</v>
      </c>
      <c r="AU184" s="17" t="s">
        <v>83</v>
      </c>
    </row>
    <row r="185" s="2" customFormat="1" ht="21.75" customHeight="1">
      <c r="A185" s="38"/>
      <c r="B185" s="39"/>
      <c r="C185" s="228" t="s">
        <v>247</v>
      </c>
      <c r="D185" s="228" t="s">
        <v>151</v>
      </c>
      <c r="E185" s="229" t="s">
        <v>575</v>
      </c>
      <c r="F185" s="230" t="s">
        <v>576</v>
      </c>
      <c r="G185" s="231" t="s">
        <v>154</v>
      </c>
      <c r="H185" s="232">
        <v>3</v>
      </c>
      <c r="I185" s="233"/>
      <c r="J185" s="234">
        <f>ROUND(I185*H185,2)</f>
        <v>0</v>
      </c>
      <c r="K185" s="230" t="s">
        <v>155</v>
      </c>
      <c r="L185" s="44"/>
      <c r="M185" s="235" t="s">
        <v>19</v>
      </c>
      <c r="N185" s="236" t="s">
        <v>45</v>
      </c>
      <c r="O185" s="84"/>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114</v>
      </c>
      <c r="AT185" s="239" t="s">
        <v>151</v>
      </c>
      <c r="AU185" s="239" t="s">
        <v>83</v>
      </c>
      <c r="AY185" s="17" t="s">
        <v>148</v>
      </c>
      <c r="BE185" s="240">
        <f>IF(N185="základní",J185,0)</f>
        <v>0</v>
      </c>
      <c r="BF185" s="240">
        <f>IF(N185="snížená",J185,0)</f>
        <v>0</v>
      </c>
      <c r="BG185" s="240">
        <f>IF(N185="zákl. přenesená",J185,0)</f>
        <v>0</v>
      </c>
      <c r="BH185" s="240">
        <f>IF(N185="sníž. přenesená",J185,0)</f>
        <v>0</v>
      </c>
      <c r="BI185" s="240">
        <f>IF(N185="nulová",J185,0)</f>
        <v>0</v>
      </c>
      <c r="BJ185" s="17" t="s">
        <v>81</v>
      </c>
      <c r="BK185" s="240">
        <f>ROUND(I185*H185,2)</f>
        <v>0</v>
      </c>
      <c r="BL185" s="17" t="s">
        <v>114</v>
      </c>
      <c r="BM185" s="239" t="s">
        <v>577</v>
      </c>
    </row>
    <row r="186" s="2" customFormat="1">
      <c r="A186" s="38"/>
      <c r="B186" s="39"/>
      <c r="C186" s="40"/>
      <c r="D186" s="241" t="s">
        <v>157</v>
      </c>
      <c r="E186" s="40"/>
      <c r="F186" s="242" t="s">
        <v>578</v>
      </c>
      <c r="G186" s="40"/>
      <c r="H186" s="40"/>
      <c r="I186" s="148"/>
      <c r="J186" s="40"/>
      <c r="K186" s="40"/>
      <c r="L186" s="44"/>
      <c r="M186" s="243"/>
      <c r="N186" s="244"/>
      <c r="O186" s="84"/>
      <c r="P186" s="84"/>
      <c r="Q186" s="84"/>
      <c r="R186" s="84"/>
      <c r="S186" s="84"/>
      <c r="T186" s="85"/>
      <c r="U186" s="38"/>
      <c r="V186" s="38"/>
      <c r="W186" s="38"/>
      <c r="X186" s="38"/>
      <c r="Y186" s="38"/>
      <c r="Z186" s="38"/>
      <c r="AA186" s="38"/>
      <c r="AB186" s="38"/>
      <c r="AC186" s="38"/>
      <c r="AD186" s="38"/>
      <c r="AE186" s="38"/>
      <c r="AT186" s="17" t="s">
        <v>157</v>
      </c>
      <c r="AU186" s="17" t="s">
        <v>83</v>
      </c>
    </row>
    <row r="187" s="2" customFormat="1">
      <c r="A187" s="38"/>
      <c r="B187" s="39"/>
      <c r="C187" s="40"/>
      <c r="D187" s="241" t="s">
        <v>159</v>
      </c>
      <c r="E187" s="40"/>
      <c r="F187" s="245" t="s">
        <v>346</v>
      </c>
      <c r="G187" s="40"/>
      <c r="H187" s="40"/>
      <c r="I187" s="148"/>
      <c r="J187" s="40"/>
      <c r="K187" s="40"/>
      <c r="L187" s="44"/>
      <c r="M187" s="243"/>
      <c r="N187" s="244"/>
      <c r="O187" s="84"/>
      <c r="P187" s="84"/>
      <c r="Q187" s="84"/>
      <c r="R187" s="84"/>
      <c r="S187" s="84"/>
      <c r="T187" s="85"/>
      <c r="U187" s="38"/>
      <c r="V187" s="38"/>
      <c r="W187" s="38"/>
      <c r="X187" s="38"/>
      <c r="Y187" s="38"/>
      <c r="Z187" s="38"/>
      <c r="AA187" s="38"/>
      <c r="AB187" s="38"/>
      <c r="AC187" s="38"/>
      <c r="AD187" s="38"/>
      <c r="AE187" s="38"/>
      <c r="AT187" s="17" t="s">
        <v>159</v>
      </c>
      <c r="AU187" s="17" t="s">
        <v>83</v>
      </c>
    </row>
    <row r="188" s="2" customFormat="1" ht="21.75" customHeight="1">
      <c r="A188" s="38"/>
      <c r="B188" s="39"/>
      <c r="C188" s="228" t="s">
        <v>251</v>
      </c>
      <c r="D188" s="228" t="s">
        <v>151</v>
      </c>
      <c r="E188" s="229" t="s">
        <v>348</v>
      </c>
      <c r="F188" s="230" t="s">
        <v>349</v>
      </c>
      <c r="G188" s="231" t="s">
        <v>154</v>
      </c>
      <c r="H188" s="232">
        <v>5</v>
      </c>
      <c r="I188" s="233"/>
      <c r="J188" s="234">
        <f>ROUND(I188*H188,2)</f>
        <v>0</v>
      </c>
      <c r="K188" s="230" t="s">
        <v>155</v>
      </c>
      <c r="L188" s="44"/>
      <c r="M188" s="235" t="s">
        <v>19</v>
      </c>
      <c r="N188" s="236" t="s">
        <v>45</v>
      </c>
      <c r="O188" s="84"/>
      <c r="P188" s="237">
        <f>O188*H188</f>
        <v>0</v>
      </c>
      <c r="Q188" s="237">
        <v>0</v>
      </c>
      <c r="R188" s="237">
        <f>Q188*H188</f>
        <v>0</v>
      </c>
      <c r="S188" s="237">
        <v>0</v>
      </c>
      <c r="T188" s="238">
        <f>S188*H188</f>
        <v>0</v>
      </c>
      <c r="U188" s="38"/>
      <c r="V188" s="38"/>
      <c r="W188" s="38"/>
      <c r="X188" s="38"/>
      <c r="Y188" s="38"/>
      <c r="Z188" s="38"/>
      <c r="AA188" s="38"/>
      <c r="AB188" s="38"/>
      <c r="AC188" s="38"/>
      <c r="AD188" s="38"/>
      <c r="AE188" s="38"/>
      <c r="AR188" s="239" t="s">
        <v>114</v>
      </c>
      <c r="AT188" s="239" t="s">
        <v>151</v>
      </c>
      <c r="AU188" s="239" t="s">
        <v>83</v>
      </c>
      <c r="AY188" s="17" t="s">
        <v>148</v>
      </c>
      <c r="BE188" s="240">
        <f>IF(N188="základní",J188,0)</f>
        <v>0</v>
      </c>
      <c r="BF188" s="240">
        <f>IF(N188="snížená",J188,0)</f>
        <v>0</v>
      </c>
      <c r="BG188" s="240">
        <f>IF(N188="zákl. přenesená",J188,0)</f>
        <v>0</v>
      </c>
      <c r="BH188" s="240">
        <f>IF(N188="sníž. přenesená",J188,0)</f>
        <v>0</v>
      </c>
      <c r="BI188" s="240">
        <f>IF(N188="nulová",J188,0)</f>
        <v>0</v>
      </c>
      <c r="BJ188" s="17" t="s">
        <v>81</v>
      </c>
      <c r="BK188" s="240">
        <f>ROUND(I188*H188,2)</f>
        <v>0</v>
      </c>
      <c r="BL188" s="17" t="s">
        <v>114</v>
      </c>
      <c r="BM188" s="239" t="s">
        <v>350</v>
      </c>
    </row>
    <row r="189" s="2" customFormat="1">
      <c r="A189" s="38"/>
      <c r="B189" s="39"/>
      <c r="C189" s="40"/>
      <c r="D189" s="241" t="s">
        <v>157</v>
      </c>
      <c r="E189" s="40"/>
      <c r="F189" s="242" t="s">
        <v>351</v>
      </c>
      <c r="G189" s="40"/>
      <c r="H189" s="40"/>
      <c r="I189" s="148"/>
      <c r="J189" s="40"/>
      <c r="K189" s="40"/>
      <c r="L189" s="44"/>
      <c r="M189" s="243"/>
      <c r="N189" s="244"/>
      <c r="O189" s="84"/>
      <c r="P189" s="84"/>
      <c r="Q189" s="84"/>
      <c r="R189" s="84"/>
      <c r="S189" s="84"/>
      <c r="T189" s="85"/>
      <c r="U189" s="38"/>
      <c r="V189" s="38"/>
      <c r="W189" s="38"/>
      <c r="X189" s="38"/>
      <c r="Y189" s="38"/>
      <c r="Z189" s="38"/>
      <c r="AA189" s="38"/>
      <c r="AB189" s="38"/>
      <c r="AC189" s="38"/>
      <c r="AD189" s="38"/>
      <c r="AE189" s="38"/>
      <c r="AT189" s="17" t="s">
        <v>157</v>
      </c>
      <c r="AU189" s="17" t="s">
        <v>83</v>
      </c>
    </row>
    <row r="190" s="2" customFormat="1">
      <c r="A190" s="38"/>
      <c r="B190" s="39"/>
      <c r="C190" s="40"/>
      <c r="D190" s="241" t="s">
        <v>159</v>
      </c>
      <c r="E190" s="40"/>
      <c r="F190" s="245" t="s">
        <v>352</v>
      </c>
      <c r="G190" s="40"/>
      <c r="H190" s="40"/>
      <c r="I190" s="148"/>
      <c r="J190" s="40"/>
      <c r="K190" s="40"/>
      <c r="L190" s="44"/>
      <c r="M190" s="243"/>
      <c r="N190" s="244"/>
      <c r="O190" s="84"/>
      <c r="P190" s="84"/>
      <c r="Q190" s="84"/>
      <c r="R190" s="84"/>
      <c r="S190" s="84"/>
      <c r="T190" s="85"/>
      <c r="U190" s="38"/>
      <c r="V190" s="38"/>
      <c r="W190" s="38"/>
      <c r="X190" s="38"/>
      <c r="Y190" s="38"/>
      <c r="Z190" s="38"/>
      <c r="AA190" s="38"/>
      <c r="AB190" s="38"/>
      <c r="AC190" s="38"/>
      <c r="AD190" s="38"/>
      <c r="AE190" s="38"/>
      <c r="AT190" s="17" t="s">
        <v>159</v>
      </c>
      <c r="AU190" s="17" t="s">
        <v>83</v>
      </c>
    </row>
    <row r="191" s="2" customFormat="1" ht="21.75" customHeight="1">
      <c r="A191" s="38"/>
      <c r="B191" s="39"/>
      <c r="C191" s="228" t="s">
        <v>255</v>
      </c>
      <c r="D191" s="228" t="s">
        <v>151</v>
      </c>
      <c r="E191" s="229" t="s">
        <v>579</v>
      </c>
      <c r="F191" s="230" t="s">
        <v>580</v>
      </c>
      <c r="G191" s="231" t="s">
        <v>154</v>
      </c>
      <c r="H191" s="232">
        <v>3</v>
      </c>
      <c r="I191" s="233"/>
      <c r="J191" s="234">
        <f>ROUND(I191*H191,2)</f>
        <v>0</v>
      </c>
      <c r="K191" s="230" t="s">
        <v>155</v>
      </c>
      <c r="L191" s="44"/>
      <c r="M191" s="235" t="s">
        <v>19</v>
      </c>
      <c r="N191" s="236" t="s">
        <v>45</v>
      </c>
      <c r="O191" s="84"/>
      <c r="P191" s="237">
        <f>O191*H191</f>
        <v>0</v>
      </c>
      <c r="Q191" s="237">
        <v>0</v>
      </c>
      <c r="R191" s="237">
        <f>Q191*H191</f>
        <v>0</v>
      </c>
      <c r="S191" s="237">
        <v>0</v>
      </c>
      <c r="T191" s="238">
        <f>S191*H191</f>
        <v>0</v>
      </c>
      <c r="U191" s="38"/>
      <c r="V191" s="38"/>
      <c r="W191" s="38"/>
      <c r="X191" s="38"/>
      <c r="Y191" s="38"/>
      <c r="Z191" s="38"/>
      <c r="AA191" s="38"/>
      <c r="AB191" s="38"/>
      <c r="AC191" s="38"/>
      <c r="AD191" s="38"/>
      <c r="AE191" s="38"/>
      <c r="AR191" s="239" t="s">
        <v>114</v>
      </c>
      <c r="AT191" s="239" t="s">
        <v>151</v>
      </c>
      <c r="AU191" s="239" t="s">
        <v>83</v>
      </c>
      <c r="AY191" s="17" t="s">
        <v>148</v>
      </c>
      <c r="BE191" s="240">
        <f>IF(N191="základní",J191,0)</f>
        <v>0</v>
      </c>
      <c r="BF191" s="240">
        <f>IF(N191="snížená",J191,0)</f>
        <v>0</v>
      </c>
      <c r="BG191" s="240">
        <f>IF(N191="zákl. přenesená",J191,0)</f>
        <v>0</v>
      </c>
      <c r="BH191" s="240">
        <f>IF(N191="sníž. přenesená",J191,0)</f>
        <v>0</v>
      </c>
      <c r="BI191" s="240">
        <f>IF(N191="nulová",J191,0)</f>
        <v>0</v>
      </c>
      <c r="BJ191" s="17" t="s">
        <v>81</v>
      </c>
      <c r="BK191" s="240">
        <f>ROUND(I191*H191,2)</f>
        <v>0</v>
      </c>
      <c r="BL191" s="17" t="s">
        <v>114</v>
      </c>
      <c r="BM191" s="239" t="s">
        <v>581</v>
      </c>
    </row>
    <row r="192" s="2" customFormat="1">
      <c r="A192" s="38"/>
      <c r="B192" s="39"/>
      <c r="C192" s="40"/>
      <c r="D192" s="241" t="s">
        <v>157</v>
      </c>
      <c r="E192" s="40"/>
      <c r="F192" s="242" t="s">
        <v>582</v>
      </c>
      <c r="G192" s="40"/>
      <c r="H192" s="40"/>
      <c r="I192" s="148"/>
      <c r="J192" s="40"/>
      <c r="K192" s="40"/>
      <c r="L192" s="44"/>
      <c r="M192" s="243"/>
      <c r="N192" s="244"/>
      <c r="O192" s="84"/>
      <c r="P192" s="84"/>
      <c r="Q192" s="84"/>
      <c r="R192" s="84"/>
      <c r="S192" s="84"/>
      <c r="T192" s="85"/>
      <c r="U192" s="38"/>
      <c r="V192" s="38"/>
      <c r="W192" s="38"/>
      <c r="X192" s="38"/>
      <c r="Y192" s="38"/>
      <c r="Z192" s="38"/>
      <c r="AA192" s="38"/>
      <c r="AB192" s="38"/>
      <c r="AC192" s="38"/>
      <c r="AD192" s="38"/>
      <c r="AE192" s="38"/>
      <c r="AT192" s="17" t="s">
        <v>157</v>
      </c>
      <c r="AU192" s="17" t="s">
        <v>83</v>
      </c>
    </row>
    <row r="193" s="2" customFormat="1">
      <c r="A193" s="38"/>
      <c r="B193" s="39"/>
      <c r="C193" s="40"/>
      <c r="D193" s="241" t="s">
        <v>159</v>
      </c>
      <c r="E193" s="40"/>
      <c r="F193" s="245" t="s">
        <v>352</v>
      </c>
      <c r="G193" s="40"/>
      <c r="H193" s="40"/>
      <c r="I193" s="148"/>
      <c r="J193" s="40"/>
      <c r="K193" s="40"/>
      <c r="L193" s="44"/>
      <c r="M193" s="243"/>
      <c r="N193" s="244"/>
      <c r="O193" s="84"/>
      <c r="P193" s="84"/>
      <c r="Q193" s="84"/>
      <c r="R193" s="84"/>
      <c r="S193" s="84"/>
      <c r="T193" s="85"/>
      <c r="U193" s="38"/>
      <c r="V193" s="38"/>
      <c r="W193" s="38"/>
      <c r="X193" s="38"/>
      <c r="Y193" s="38"/>
      <c r="Z193" s="38"/>
      <c r="AA193" s="38"/>
      <c r="AB193" s="38"/>
      <c r="AC193" s="38"/>
      <c r="AD193" s="38"/>
      <c r="AE193" s="38"/>
      <c r="AT193" s="17" t="s">
        <v>159</v>
      </c>
      <c r="AU193" s="17" t="s">
        <v>83</v>
      </c>
    </row>
    <row r="194" s="2" customFormat="1" ht="21.75" customHeight="1">
      <c r="A194" s="38"/>
      <c r="B194" s="39"/>
      <c r="C194" s="228" t="s">
        <v>260</v>
      </c>
      <c r="D194" s="228" t="s">
        <v>151</v>
      </c>
      <c r="E194" s="229" t="s">
        <v>354</v>
      </c>
      <c r="F194" s="230" t="s">
        <v>355</v>
      </c>
      <c r="G194" s="231" t="s">
        <v>356</v>
      </c>
      <c r="H194" s="232">
        <v>16</v>
      </c>
      <c r="I194" s="233"/>
      <c r="J194" s="234">
        <f>ROUND(I194*H194,2)</f>
        <v>0</v>
      </c>
      <c r="K194" s="230" t="s">
        <v>155</v>
      </c>
      <c r="L194" s="44"/>
      <c r="M194" s="235" t="s">
        <v>19</v>
      </c>
      <c r="N194" s="236" t="s">
        <v>45</v>
      </c>
      <c r="O194" s="84"/>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114</v>
      </c>
      <c r="AT194" s="239" t="s">
        <v>151</v>
      </c>
      <c r="AU194" s="239" t="s">
        <v>83</v>
      </c>
      <c r="AY194" s="17" t="s">
        <v>148</v>
      </c>
      <c r="BE194" s="240">
        <f>IF(N194="základní",J194,0)</f>
        <v>0</v>
      </c>
      <c r="BF194" s="240">
        <f>IF(N194="snížená",J194,0)</f>
        <v>0</v>
      </c>
      <c r="BG194" s="240">
        <f>IF(N194="zákl. přenesená",J194,0)</f>
        <v>0</v>
      </c>
      <c r="BH194" s="240">
        <f>IF(N194="sníž. přenesená",J194,0)</f>
        <v>0</v>
      </c>
      <c r="BI194" s="240">
        <f>IF(N194="nulová",J194,0)</f>
        <v>0</v>
      </c>
      <c r="BJ194" s="17" t="s">
        <v>81</v>
      </c>
      <c r="BK194" s="240">
        <f>ROUND(I194*H194,2)</f>
        <v>0</v>
      </c>
      <c r="BL194" s="17" t="s">
        <v>114</v>
      </c>
      <c r="BM194" s="239" t="s">
        <v>357</v>
      </c>
    </row>
    <row r="195" s="2" customFormat="1">
      <c r="A195" s="38"/>
      <c r="B195" s="39"/>
      <c r="C195" s="40"/>
      <c r="D195" s="241" t="s">
        <v>157</v>
      </c>
      <c r="E195" s="40"/>
      <c r="F195" s="242" t="s">
        <v>358</v>
      </c>
      <c r="G195" s="40"/>
      <c r="H195" s="40"/>
      <c r="I195" s="148"/>
      <c r="J195" s="40"/>
      <c r="K195" s="40"/>
      <c r="L195" s="44"/>
      <c r="M195" s="243"/>
      <c r="N195" s="244"/>
      <c r="O195" s="84"/>
      <c r="P195" s="84"/>
      <c r="Q195" s="84"/>
      <c r="R195" s="84"/>
      <c r="S195" s="84"/>
      <c r="T195" s="85"/>
      <c r="U195" s="38"/>
      <c r="V195" s="38"/>
      <c r="W195" s="38"/>
      <c r="X195" s="38"/>
      <c r="Y195" s="38"/>
      <c r="Z195" s="38"/>
      <c r="AA195" s="38"/>
      <c r="AB195" s="38"/>
      <c r="AC195" s="38"/>
      <c r="AD195" s="38"/>
      <c r="AE195" s="38"/>
      <c r="AT195" s="17" t="s">
        <v>157</v>
      </c>
      <c r="AU195" s="17" t="s">
        <v>83</v>
      </c>
    </row>
    <row r="196" s="2" customFormat="1">
      <c r="A196" s="38"/>
      <c r="B196" s="39"/>
      <c r="C196" s="40"/>
      <c r="D196" s="241" t="s">
        <v>159</v>
      </c>
      <c r="E196" s="40"/>
      <c r="F196" s="245" t="s">
        <v>359</v>
      </c>
      <c r="G196" s="40"/>
      <c r="H196" s="40"/>
      <c r="I196" s="148"/>
      <c r="J196" s="40"/>
      <c r="K196" s="40"/>
      <c r="L196" s="44"/>
      <c r="M196" s="243"/>
      <c r="N196" s="244"/>
      <c r="O196" s="84"/>
      <c r="P196" s="84"/>
      <c r="Q196" s="84"/>
      <c r="R196" s="84"/>
      <c r="S196" s="84"/>
      <c r="T196" s="85"/>
      <c r="U196" s="38"/>
      <c r="V196" s="38"/>
      <c r="W196" s="38"/>
      <c r="X196" s="38"/>
      <c r="Y196" s="38"/>
      <c r="Z196" s="38"/>
      <c r="AA196" s="38"/>
      <c r="AB196" s="38"/>
      <c r="AC196" s="38"/>
      <c r="AD196" s="38"/>
      <c r="AE196" s="38"/>
      <c r="AT196" s="17" t="s">
        <v>159</v>
      </c>
      <c r="AU196" s="17" t="s">
        <v>83</v>
      </c>
    </row>
    <row r="197" s="2" customFormat="1" ht="21.75" customHeight="1">
      <c r="A197" s="38"/>
      <c r="B197" s="39"/>
      <c r="C197" s="228" t="s">
        <v>7</v>
      </c>
      <c r="D197" s="228" t="s">
        <v>151</v>
      </c>
      <c r="E197" s="229" t="s">
        <v>361</v>
      </c>
      <c r="F197" s="230" t="s">
        <v>362</v>
      </c>
      <c r="G197" s="231" t="s">
        <v>356</v>
      </c>
      <c r="H197" s="232">
        <v>16</v>
      </c>
      <c r="I197" s="233"/>
      <c r="J197" s="234">
        <f>ROUND(I197*H197,2)</f>
        <v>0</v>
      </c>
      <c r="K197" s="230" t="s">
        <v>155</v>
      </c>
      <c r="L197" s="44"/>
      <c r="M197" s="235" t="s">
        <v>19</v>
      </c>
      <c r="N197" s="236" t="s">
        <v>45</v>
      </c>
      <c r="O197" s="84"/>
      <c r="P197" s="237">
        <f>O197*H197</f>
        <v>0</v>
      </c>
      <c r="Q197" s="237">
        <v>0</v>
      </c>
      <c r="R197" s="237">
        <f>Q197*H197</f>
        <v>0</v>
      </c>
      <c r="S197" s="237">
        <v>0</v>
      </c>
      <c r="T197" s="238">
        <f>S197*H197</f>
        <v>0</v>
      </c>
      <c r="U197" s="38"/>
      <c r="V197" s="38"/>
      <c r="W197" s="38"/>
      <c r="X197" s="38"/>
      <c r="Y197" s="38"/>
      <c r="Z197" s="38"/>
      <c r="AA197" s="38"/>
      <c r="AB197" s="38"/>
      <c r="AC197" s="38"/>
      <c r="AD197" s="38"/>
      <c r="AE197" s="38"/>
      <c r="AR197" s="239" t="s">
        <v>114</v>
      </c>
      <c r="AT197" s="239" t="s">
        <v>151</v>
      </c>
      <c r="AU197" s="239" t="s">
        <v>83</v>
      </c>
      <c r="AY197" s="17" t="s">
        <v>148</v>
      </c>
      <c r="BE197" s="240">
        <f>IF(N197="základní",J197,0)</f>
        <v>0</v>
      </c>
      <c r="BF197" s="240">
        <f>IF(N197="snížená",J197,0)</f>
        <v>0</v>
      </c>
      <c r="BG197" s="240">
        <f>IF(N197="zákl. přenesená",J197,0)</f>
        <v>0</v>
      </c>
      <c r="BH197" s="240">
        <f>IF(N197="sníž. přenesená",J197,0)</f>
        <v>0</v>
      </c>
      <c r="BI197" s="240">
        <f>IF(N197="nulová",J197,0)</f>
        <v>0</v>
      </c>
      <c r="BJ197" s="17" t="s">
        <v>81</v>
      </c>
      <c r="BK197" s="240">
        <f>ROUND(I197*H197,2)</f>
        <v>0</v>
      </c>
      <c r="BL197" s="17" t="s">
        <v>114</v>
      </c>
      <c r="BM197" s="239" t="s">
        <v>363</v>
      </c>
    </row>
    <row r="198" s="2" customFormat="1">
      <c r="A198" s="38"/>
      <c r="B198" s="39"/>
      <c r="C198" s="40"/>
      <c r="D198" s="241" t="s">
        <v>157</v>
      </c>
      <c r="E198" s="40"/>
      <c r="F198" s="242" t="s">
        <v>364</v>
      </c>
      <c r="G198" s="40"/>
      <c r="H198" s="40"/>
      <c r="I198" s="148"/>
      <c r="J198" s="40"/>
      <c r="K198" s="40"/>
      <c r="L198" s="44"/>
      <c r="M198" s="243"/>
      <c r="N198" s="244"/>
      <c r="O198" s="84"/>
      <c r="P198" s="84"/>
      <c r="Q198" s="84"/>
      <c r="R198" s="84"/>
      <c r="S198" s="84"/>
      <c r="T198" s="85"/>
      <c r="U198" s="38"/>
      <c r="V198" s="38"/>
      <c r="W198" s="38"/>
      <c r="X198" s="38"/>
      <c r="Y198" s="38"/>
      <c r="Z198" s="38"/>
      <c r="AA198" s="38"/>
      <c r="AB198" s="38"/>
      <c r="AC198" s="38"/>
      <c r="AD198" s="38"/>
      <c r="AE198" s="38"/>
      <c r="AT198" s="17" t="s">
        <v>157</v>
      </c>
      <c r="AU198" s="17" t="s">
        <v>83</v>
      </c>
    </row>
    <row r="199" s="2" customFormat="1">
      <c r="A199" s="38"/>
      <c r="B199" s="39"/>
      <c r="C199" s="40"/>
      <c r="D199" s="241" t="s">
        <v>159</v>
      </c>
      <c r="E199" s="40"/>
      <c r="F199" s="245" t="s">
        <v>365</v>
      </c>
      <c r="G199" s="40"/>
      <c r="H199" s="40"/>
      <c r="I199" s="148"/>
      <c r="J199" s="40"/>
      <c r="K199" s="40"/>
      <c r="L199" s="44"/>
      <c r="M199" s="243"/>
      <c r="N199" s="244"/>
      <c r="O199" s="84"/>
      <c r="P199" s="84"/>
      <c r="Q199" s="84"/>
      <c r="R199" s="84"/>
      <c r="S199" s="84"/>
      <c r="T199" s="85"/>
      <c r="U199" s="38"/>
      <c r="V199" s="38"/>
      <c r="W199" s="38"/>
      <c r="X199" s="38"/>
      <c r="Y199" s="38"/>
      <c r="Z199" s="38"/>
      <c r="AA199" s="38"/>
      <c r="AB199" s="38"/>
      <c r="AC199" s="38"/>
      <c r="AD199" s="38"/>
      <c r="AE199" s="38"/>
      <c r="AT199" s="17" t="s">
        <v>159</v>
      </c>
      <c r="AU199" s="17" t="s">
        <v>83</v>
      </c>
    </row>
    <row r="200" s="2" customFormat="1" ht="21.75" customHeight="1">
      <c r="A200" s="38"/>
      <c r="B200" s="39"/>
      <c r="C200" s="228" t="s">
        <v>270</v>
      </c>
      <c r="D200" s="228" t="s">
        <v>151</v>
      </c>
      <c r="E200" s="229" t="s">
        <v>367</v>
      </c>
      <c r="F200" s="230" t="s">
        <v>368</v>
      </c>
      <c r="G200" s="231" t="s">
        <v>273</v>
      </c>
      <c r="H200" s="232">
        <v>1350</v>
      </c>
      <c r="I200" s="233"/>
      <c r="J200" s="234">
        <f>ROUND(I200*H200,2)</f>
        <v>0</v>
      </c>
      <c r="K200" s="230" t="s">
        <v>155</v>
      </c>
      <c r="L200" s="44"/>
      <c r="M200" s="235" t="s">
        <v>19</v>
      </c>
      <c r="N200" s="236" t="s">
        <v>45</v>
      </c>
      <c r="O200" s="84"/>
      <c r="P200" s="237">
        <f>O200*H200</f>
        <v>0</v>
      </c>
      <c r="Q200" s="237">
        <v>0</v>
      </c>
      <c r="R200" s="237">
        <f>Q200*H200</f>
        <v>0</v>
      </c>
      <c r="S200" s="237">
        <v>0</v>
      </c>
      <c r="T200" s="238">
        <f>S200*H200</f>
        <v>0</v>
      </c>
      <c r="U200" s="38"/>
      <c r="V200" s="38"/>
      <c r="W200" s="38"/>
      <c r="X200" s="38"/>
      <c r="Y200" s="38"/>
      <c r="Z200" s="38"/>
      <c r="AA200" s="38"/>
      <c r="AB200" s="38"/>
      <c r="AC200" s="38"/>
      <c r="AD200" s="38"/>
      <c r="AE200" s="38"/>
      <c r="AR200" s="239" t="s">
        <v>114</v>
      </c>
      <c r="AT200" s="239" t="s">
        <v>151</v>
      </c>
      <c r="AU200" s="239" t="s">
        <v>83</v>
      </c>
      <c r="AY200" s="17" t="s">
        <v>148</v>
      </c>
      <c r="BE200" s="240">
        <f>IF(N200="základní",J200,0)</f>
        <v>0</v>
      </c>
      <c r="BF200" s="240">
        <f>IF(N200="snížená",J200,0)</f>
        <v>0</v>
      </c>
      <c r="BG200" s="240">
        <f>IF(N200="zákl. přenesená",J200,0)</f>
        <v>0</v>
      </c>
      <c r="BH200" s="240">
        <f>IF(N200="sníž. přenesená",J200,0)</f>
        <v>0</v>
      </c>
      <c r="BI200" s="240">
        <f>IF(N200="nulová",J200,0)</f>
        <v>0</v>
      </c>
      <c r="BJ200" s="17" t="s">
        <v>81</v>
      </c>
      <c r="BK200" s="240">
        <f>ROUND(I200*H200,2)</f>
        <v>0</v>
      </c>
      <c r="BL200" s="17" t="s">
        <v>114</v>
      </c>
      <c r="BM200" s="239" t="s">
        <v>369</v>
      </c>
    </row>
    <row r="201" s="2" customFormat="1">
      <c r="A201" s="38"/>
      <c r="B201" s="39"/>
      <c r="C201" s="40"/>
      <c r="D201" s="241" t="s">
        <v>157</v>
      </c>
      <c r="E201" s="40"/>
      <c r="F201" s="242" t="s">
        <v>370</v>
      </c>
      <c r="G201" s="40"/>
      <c r="H201" s="40"/>
      <c r="I201" s="148"/>
      <c r="J201" s="40"/>
      <c r="K201" s="40"/>
      <c r="L201" s="44"/>
      <c r="M201" s="243"/>
      <c r="N201" s="244"/>
      <c r="O201" s="84"/>
      <c r="P201" s="84"/>
      <c r="Q201" s="84"/>
      <c r="R201" s="84"/>
      <c r="S201" s="84"/>
      <c r="T201" s="85"/>
      <c r="U201" s="38"/>
      <c r="V201" s="38"/>
      <c r="W201" s="38"/>
      <c r="X201" s="38"/>
      <c r="Y201" s="38"/>
      <c r="Z201" s="38"/>
      <c r="AA201" s="38"/>
      <c r="AB201" s="38"/>
      <c r="AC201" s="38"/>
      <c r="AD201" s="38"/>
      <c r="AE201" s="38"/>
      <c r="AT201" s="17" t="s">
        <v>157</v>
      </c>
      <c r="AU201" s="17" t="s">
        <v>83</v>
      </c>
    </row>
    <row r="202" s="2" customFormat="1">
      <c r="A202" s="38"/>
      <c r="B202" s="39"/>
      <c r="C202" s="40"/>
      <c r="D202" s="241" t="s">
        <v>159</v>
      </c>
      <c r="E202" s="40"/>
      <c r="F202" s="245" t="s">
        <v>371</v>
      </c>
      <c r="G202" s="40"/>
      <c r="H202" s="40"/>
      <c r="I202" s="148"/>
      <c r="J202" s="40"/>
      <c r="K202" s="40"/>
      <c r="L202" s="44"/>
      <c r="M202" s="243"/>
      <c r="N202" s="244"/>
      <c r="O202" s="84"/>
      <c r="P202" s="84"/>
      <c r="Q202" s="84"/>
      <c r="R202" s="84"/>
      <c r="S202" s="84"/>
      <c r="T202" s="85"/>
      <c r="U202" s="38"/>
      <c r="V202" s="38"/>
      <c r="W202" s="38"/>
      <c r="X202" s="38"/>
      <c r="Y202" s="38"/>
      <c r="Z202" s="38"/>
      <c r="AA202" s="38"/>
      <c r="AB202" s="38"/>
      <c r="AC202" s="38"/>
      <c r="AD202" s="38"/>
      <c r="AE202" s="38"/>
      <c r="AT202" s="17" t="s">
        <v>159</v>
      </c>
      <c r="AU202" s="17" t="s">
        <v>83</v>
      </c>
    </row>
    <row r="203" s="2" customFormat="1" ht="21.75" customHeight="1">
      <c r="A203" s="38"/>
      <c r="B203" s="39"/>
      <c r="C203" s="228" t="s">
        <v>277</v>
      </c>
      <c r="D203" s="228" t="s">
        <v>151</v>
      </c>
      <c r="E203" s="229" t="s">
        <v>201</v>
      </c>
      <c r="F203" s="230" t="s">
        <v>202</v>
      </c>
      <c r="G203" s="231" t="s">
        <v>203</v>
      </c>
      <c r="H203" s="232">
        <v>145</v>
      </c>
      <c r="I203" s="233"/>
      <c r="J203" s="234">
        <f>ROUND(I203*H203,2)</f>
        <v>0</v>
      </c>
      <c r="K203" s="230" t="s">
        <v>155</v>
      </c>
      <c r="L203" s="44"/>
      <c r="M203" s="235" t="s">
        <v>19</v>
      </c>
      <c r="N203" s="236" t="s">
        <v>45</v>
      </c>
      <c r="O203" s="84"/>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114</v>
      </c>
      <c r="AT203" s="239" t="s">
        <v>151</v>
      </c>
      <c r="AU203" s="239" t="s">
        <v>83</v>
      </c>
      <c r="AY203" s="17" t="s">
        <v>148</v>
      </c>
      <c r="BE203" s="240">
        <f>IF(N203="základní",J203,0)</f>
        <v>0</v>
      </c>
      <c r="BF203" s="240">
        <f>IF(N203="snížená",J203,0)</f>
        <v>0</v>
      </c>
      <c r="BG203" s="240">
        <f>IF(N203="zákl. přenesená",J203,0)</f>
        <v>0</v>
      </c>
      <c r="BH203" s="240">
        <f>IF(N203="sníž. přenesená",J203,0)</f>
        <v>0</v>
      </c>
      <c r="BI203" s="240">
        <f>IF(N203="nulová",J203,0)</f>
        <v>0</v>
      </c>
      <c r="BJ203" s="17" t="s">
        <v>81</v>
      </c>
      <c r="BK203" s="240">
        <f>ROUND(I203*H203,2)</f>
        <v>0</v>
      </c>
      <c r="BL203" s="17" t="s">
        <v>114</v>
      </c>
      <c r="BM203" s="239" t="s">
        <v>204</v>
      </c>
    </row>
    <row r="204" s="2" customFormat="1">
      <c r="A204" s="38"/>
      <c r="B204" s="39"/>
      <c r="C204" s="40"/>
      <c r="D204" s="241" t="s">
        <v>157</v>
      </c>
      <c r="E204" s="40"/>
      <c r="F204" s="242" t="s">
        <v>205</v>
      </c>
      <c r="G204" s="40"/>
      <c r="H204" s="40"/>
      <c r="I204" s="148"/>
      <c r="J204" s="40"/>
      <c r="K204" s="40"/>
      <c r="L204" s="44"/>
      <c r="M204" s="243"/>
      <c r="N204" s="244"/>
      <c r="O204" s="84"/>
      <c r="P204" s="84"/>
      <c r="Q204" s="84"/>
      <c r="R204" s="84"/>
      <c r="S204" s="84"/>
      <c r="T204" s="85"/>
      <c r="U204" s="38"/>
      <c r="V204" s="38"/>
      <c r="W204" s="38"/>
      <c r="X204" s="38"/>
      <c r="Y204" s="38"/>
      <c r="Z204" s="38"/>
      <c r="AA204" s="38"/>
      <c r="AB204" s="38"/>
      <c r="AC204" s="38"/>
      <c r="AD204" s="38"/>
      <c r="AE204" s="38"/>
      <c r="AT204" s="17" t="s">
        <v>157</v>
      </c>
      <c r="AU204" s="17" t="s">
        <v>83</v>
      </c>
    </row>
    <row r="205" s="2" customFormat="1">
      <c r="A205" s="38"/>
      <c r="B205" s="39"/>
      <c r="C205" s="40"/>
      <c r="D205" s="241" t="s">
        <v>159</v>
      </c>
      <c r="E205" s="40"/>
      <c r="F205" s="245" t="s">
        <v>206</v>
      </c>
      <c r="G205" s="40"/>
      <c r="H205" s="40"/>
      <c r="I205" s="148"/>
      <c r="J205" s="40"/>
      <c r="K205" s="40"/>
      <c r="L205" s="44"/>
      <c r="M205" s="243"/>
      <c r="N205" s="244"/>
      <c r="O205" s="84"/>
      <c r="P205" s="84"/>
      <c r="Q205" s="84"/>
      <c r="R205" s="84"/>
      <c r="S205" s="84"/>
      <c r="T205" s="85"/>
      <c r="U205" s="38"/>
      <c r="V205" s="38"/>
      <c r="W205" s="38"/>
      <c r="X205" s="38"/>
      <c r="Y205" s="38"/>
      <c r="Z205" s="38"/>
      <c r="AA205" s="38"/>
      <c r="AB205" s="38"/>
      <c r="AC205" s="38"/>
      <c r="AD205" s="38"/>
      <c r="AE205" s="38"/>
      <c r="AT205" s="17" t="s">
        <v>159</v>
      </c>
      <c r="AU205" s="17" t="s">
        <v>83</v>
      </c>
    </row>
    <row r="206" s="2" customFormat="1" ht="21.75" customHeight="1">
      <c r="A206" s="38"/>
      <c r="B206" s="39"/>
      <c r="C206" s="228" t="s">
        <v>282</v>
      </c>
      <c r="D206" s="228" t="s">
        <v>151</v>
      </c>
      <c r="E206" s="229" t="s">
        <v>208</v>
      </c>
      <c r="F206" s="230" t="s">
        <v>209</v>
      </c>
      <c r="G206" s="231" t="s">
        <v>203</v>
      </c>
      <c r="H206" s="232">
        <v>18</v>
      </c>
      <c r="I206" s="233"/>
      <c r="J206" s="234">
        <f>ROUND(I206*H206,2)</f>
        <v>0</v>
      </c>
      <c r="K206" s="230" t="s">
        <v>155</v>
      </c>
      <c r="L206" s="44"/>
      <c r="M206" s="235" t="s">
        <v>19</v>
      </c>
      <c r="N206" s="236" t="s">
        <v>45</v>
      </c>
      <c r="O206" s="84"/>
      <c r="P206" s="237">
        <f>O206*H206</f>
        <v>0</v>
      </c>
      <c r="Q206" s="237">
        <v>0</v>
      </c>
      <c r="R206" s="237">
        <f>Q206*H206</f>
        <v>0</v>
      </c>
      <c r="S206" s="237">
        <v>0</v>
      </c>
      <c r="T206" s="238">
        <f>S206*H206</f>
        <v>0</v>
      </c>
      <c r="U206" s="38"/>
      <c r="V206" s="38"/>
      <c r="W206" s="38"/>
      <c r="X206" s="38"/>
      <c r="Y206" s="38"/>
      <c r="Z206" s="38"/>
      <c r="AA206" s="38"/>
      <c r="AB206" s="38"/>
      <c r="AC206" s="38"/>
      <c r="AD206" s="38"/>
      <c r="AE206" s="38"/>
      <c r="AR206" s="239" t="s">
        <v>114</v>
      </c>
      <c r="AT206" s="239" t="s">
        <v>151</v>
      </c>
      <c r="AU206" s="239" t="s">
        <v>83</v>
      </c>
      <c r="AY206" s="17" t="s">
        <v>148</v>
      </c>
      <c r="BE206" s="240">
        <f>IF(N206="základní",J206,0)</f>
        <v>0</v>
      </c>
      <c r="BF206" s="240">
        <f>IF(N206="snížená",J206,0)</f>
        <v>0</v>
      </c>
      <c r="BG206" s="240">
        <f>IF(N206="zákl. přenesená",J206,0)</f>
        <v>0</v>
      </c>
      <c r="BH206" s="240">
        <f>IF(N206="sníž. přenesená",J206,0)</f>
        <v>0</v>
      </c>
      <c r="BI206" s="240">
        <f>IF(N206="nulová",J206,0)</f>
        <v>0</v>
      </c>
      <c r="BJ206" s="17" t="s">
        <v>81</v>
      </c>
      <c r="BK206" s="240">
        <f>ROUND(I206*H206,2)</f>
        <v>0</v>
      </c>
      <c r="BL206" s="17" t="s">
        <v>114</v>
      </c>
      <c r="BM206" s="239" t="s">
        <v>210</v>
      </c>
    </row>
    <row r="207" s="2" customFormat="1">
      <c r="A207" s="38"/>
      <c r="B207" s="39"/>
      <c r="C207" s="40"/>
      <c r="D207" s="241" t="s">
        <v>157</v>
      </c>
      <c r="E207" s="40"/>
      <c r="F207" s="242" t="s">
        <v>211</v>
      </c>
      <c r="G207" s="40"/>
      <c r="H207" s="40"/>
      <c r="I207" s="148"/>
      <c r="J207" s="40"/>
      <c r="K207" s="40"/>
      <c r="L207" s="44"/>
      <c r="M207" s="243"/>
      <c r="N207" s="244"/>
      <c r="O207" s="84"/>
      <c r="P207" s="84"/>
      <c r="Q207" s="84"/>
      <c r="R207" s="84"/>
      <c r="S207" s="84"/>
      <c r="T207" s="85"/>
      <c r="U207" s="38"/>
      <c r="V207" s="38"/>
      <c r="W207" s="38"/>
      <c r="X207" s="38"/>
      <c r="Y207" s="38"/>
      <c r="Z207" s="38"/>
      <c r="AA207" s="38"/>
      <c r="AB207" s="38"/>
      <c r="AC207" s="38"/>
      <c r="AD207" s="38"/>
      <c r="AE207" s="38"/>
      <c r="AT207" s="17" t="s">
        <v>157</v>
      </c>
      <c r="AU207" s="17" t="s">
        <v>83</v>
      </c>
    </row>
    <row r="208" s="2" customFormat="1">
      <c r="A208" s="38"/>
      <c r="B208" s="39"/>
      <c r="C208" s="40"/>
      <c r="D208" s="241" t="s">
        <v>159</v>
      </c>
      <c r="E208" s="40"/>
      <c r="F208" s="245" t="s">
        <v>206</v>
      </c>
      <c r="G208" s="40"/>
      <c r="H208" s="40"/>
      <c r="I208" s="148"/>
      <c r="J208" s="40"/>
      <c r="K208" s="40"/>
      <c r="L208" s="44"/>
      <c r="M208" s="243"/>
      <c r="N208" s="244"/>
      <c r="O208" s="84"/>
      <c r="P208" s="84"/>
      <c r="Q208" s="84"/>
      <c r="R208" s="84"/>
      <c r="S208" s="84"/>
      <c r="T208" s="85"/>
      <c r="U208" s="38"/>
      <c r="V208" s="38"/>
      <c r="W208" s="38"/>
      <c r="X208" s="38"/>
      <c r="Y208" s="38"/>
      <c r="Z208" s="38"/>
      <c r="AA208" s="38"/>
      <c r="AB208" s="38"/>
      <c r="AC208" s="38"/>
      <c r="AD208" s="38"/>
      <c r="AE208" s="38"/>
      <c r="AT208" s="17" t="s">
        <v>159</v>
      </c>
      <c r="AU208" s="17" t="s">
        <v>83</v>
      </c>
    </row>
    <row r="209" s="2" customFormat="1" ht="21.75" customHeight="1">
      <c r="A209" s="38"/>
      <c r="B209" s="39"/>
      <c r="C209" s="228" t="s">
        <v>289</v>
      </c>
      <c r="D209" s="228" t="s">
        <v>151</v>
      </c>
      <c r="E209" s="229" t="s">
        <v>213</v>
      </c>
      <c r="F209" s="230" t="s">
        <v>214</v>
      </c>
      <c r="G209" s="231" t="s">
        <v>215</v>
      </c>
      <c r="H209" s="232">
        <v>1810</v>
      </c>
      <c r="I209" s="233"/>
      <c r="J209" s="234">
        <f>ROUND(I209*H209,2)</f>
        <v>0</v>
      </c>
      <c r="K209" s="230" t="s">
        <v>155</v>
      </c>
      <c r="L209" s="44"/>
      <c r="M209" s="235" t="s">
        <v>19</v>
      </c>
      <c r="N209" s="236" t="s">
        <v>45</v>
      </c>
      <c r="O209" s="84"/>
      <c r="P209" s="237">
        <f>O209*H209</f>
        <v>0</v>
      </c>
      <c r="Q209" s="237">
        <v>0</v>
      </c>
      <c r="R209" s="237">
        <f>Q209*H209</f>
        <v>0</v>
      </c>
      <c r="S209" s="237">
        <v>0</v>
      </c>
      <c r="T209" s="238">
        <f>S209*H209</f>
        <v>0</v>
      </c>
      <c r="U209" s="38"/>
      <c r="V209" s="38"/>
      <c r="W209" s="38"/>
      <c r="X209" s="38"/>
      <c r="Y209" s="38"/>
      <c r="Z209" s="38"/>
      <c r="AA209" s="38"/>
      <c r="AB209" s="38"/>
      <c r="AC209" s="38"/>
      <c r="AD209" s="38"/>
      <c r="AE209" s="38"/>
      <c r="AR209" s="239" t="s">
        <v>114</v>
      </c>
      <c r="AT209" s="239" t="s">
        <v>151</v>
      </c>
      <c r="AU209" s="239" t="s">
        <v>83</v>
      </c>
      <c r="AY209" s="17" t="s">
        <v>148</v>
      </c>
      <c r="BE209" s="240">
        <f>IF(N209="základní",J209,0)</f>
        <v>0</v>
      </c>
      <c r="BF209" s="240">
        <f>IF(N209="snížená",J209,0)</f>
        <v>0</v>
      </c>
      <c r="BG209" s="240">
        <f>IF(N209="zákl. přenesená",J209,0)</f>
        <v>0</v>
      </c>
      <c r="BH209" s="240">
        <f>IF(N209="sníž. přenesená",J209,0)</f>
        <v>0</v>
      </c>
      <c r="BI209" s="240">
        <f>IF(N209="nulová",J209,0)</f>
        <v>0</v>
      </c>
      <c r="BJ209" s="17" t="s">
        <v>81</v>
      </c>
      <c r="BK209" s="240">
        <f>ROUND(I209*H209,2)</f>
        <v>0</v>
      </c>
      <c r="BL209" s="17" t="s">
        <v>114</v>
      </c>
      <c r="BM209" s="239" t="s">
        <v>216</v>
      </c>
    </row>
    <row r="210" s="2" customFormat="1">
      <c r="A210" s="38"/>
      <c r="B210" s="39"/>
      <c r="C210" s="40"/>
      <c r="D210" s="241" t="s">
        <v>157</v>
      </c>
      <c r="E210" s="40"/>
      <c r="F210" s="242" t="s">
        <v>217</v>
      </c>
      <c r="G210" s="40"/>
      <c r="H210" s="40"/>
      <c r="I210" s="148"/>
      <c r="J210" s="40"/>
      <c r="K210" s="40"/>
      <c r="L210" s="44"/>
      <c r="M210" s="243"/>
      <c r="N210" s="244"/>
      <c r="O210" s="84"/>
      <c r="P210" s="84"/>
      <c r="Q210" s="84"/>
      <c r="R210" s="84"/>
      <c r="S210" s="84"/>
      <c r="T210" s="85"/>
      <c r="U210" s="38"/>
      <c r="V210" s="38"/>
      <c r="W210" s="38"/>
      <c r="X210" s="38"/>
      <c r="Y210" s="38"/>
      <c r="Z210" s="38"/>
      <c r="AA210" s="38"/>
      <c r="AB210" s="38"/>
      <c r="AC210" s="38"/>
      <c r="AD210" s="38"/>
      <c r="AE210" s="38"/>
      <c r="AT210" s="17" t="s">
        <v>157</v>
      </c>
      <c r="AU210" s="17" t="s">
        <v>83</v>
      </c>
    </row>
    <row r="211" s="2" customFormat="1">
      <c r="A211" s="38"/>
      <c r="B211" s="39"/>
      <c r="C211" s="40"/>
      <c r="D211" s="241" t="s">
        <v>159</v>
      </c>
      <c r="E211" s="40"/>
      <c r="F211" s="245" t="s">
        <v>218</v>
      </c>
      <c r="G211" s="40"/>
      <c r="H211" s="40"/>
      <c r="I211" s="148"/>
      <c r="J211" s="40"/>
      <c r="K211" s="40"/>
      <c r="L211" s="44"/>
      <c r="M211" s="243"/>
      <c r="N211" s="244"/>
      <c r="O211" s="84"/>
      <c r="P211" s="84"/>
      <c r="Q211" s="84"/>
      <c r="R211" s="84"/>
      <c r="S211" s="84"/>
      <c r="T211" s="85"/>
      <c r="U211" s="38"/>
      <c r="V211" s="38"/>
      <c r="W211" s="38"/>
      <c r="X211" s="38"/>
      <c r="Y211" s="38"/>
      <c r="Z211" s="38"/>
      <c r="AA211" s="38"/>
      <c r="AB211" s="38"/>
      <c r="AC211" s="38"/>
      <c r="AD211" s="38"/>
      <c r="AE211" s="38"/>
      <c r="AT211" s="17" t="s">
        <v>159</v>
      </c>
      <c r="AU211" s="17" t="s">
        <v>83</v>
      </c>
    </row>
    <row r="212" s="2" customFormat="1" ht="21.75" customHeight="1">
      <c r="A212" s="38"/>
      <c r="B212" s="39"/>
      <c r="C212" s="268" t="s">
        <v>294</v>
      </c>
      <c r="D212" s="268" t="s">
        <v>220</v>
      </c>
      <c r="E212" s="269" t="s">
        <v>221</v>
      </c>
      <c r="F212" s="270" t="s">
        <v>222</v>
      </c>
      <c r="G212" s="271" t="s">
        <v>154</v>
      </c>
      <c r="H212" s="272">
        <v>3620</v>
      </c>
      <c r="I212" s="273"/>
      <c r="J212" s="274">
        <f>ROUND(I212*H212,2)</f>
        <v>0</v>
      </c>
      <c r="K212" s="270" t="s">
        <v>155</v>
      </c>
      <c r="L212" s="275"/>
      <c r="M212" s="276" t="s">
        <v>19</v>
      </c>
      <c r="N212" s="277" t="s">
        <v>45</v>
      </c>
      <c r="O212" s="84"/>
      <c r="P212" s="237">
        <f>O212*H212</f>
        <v>0</v>
      </c>
      <c r="Q212" s="237">
        <v>0.00123</v>
      </c>
      <c r="R212" s="237">
        <f>Q212*H212</f>
        <v>4.4526000000000003</v>
      </c>
      <c r="S212" s="237">
        <v>0</v>
      </c>
      <c r="T212" s="238">
        <f>S212*H212</f>
        <v>0</v>
      </c>
      <c r="U212" s="38"/>
      <c r="V212" s="38"/>
      <c r="W212" s="38"/>
      <c r="X212" s="38"/>
      <c r="Y212" s="38"/>
      <c r="Z212" s="38"/>
      <c r="AA212" s="38"/>
      <c r="AB212" s="38"/>
      <c r="AC212" s="38"/>
      <c r="AD212" s="38"/>
      <c r="AE212" s="38"/>
      <c r="AR212" s="239" t="s">
        <v>207</v>
      </c>
      <c r="AT212" s="239" t="s">
        <v>220</v>
      </c>
      <c r="AU212" s="239" t="s">
        <v>83</v>
      </c>
      <c r="AY212" s="17" t="s">
        <v>148</v>
      </c>
      <c r="BE212" s="240">
        <f>IF(N212="základní",J212,0)</f>
        <v>0</v>
      </c>
      <c r="BF212" s="240">
        <f>IF(N212="snížená",J212,0)</f>
        <v>0</v>
      </c>
      <c r="BG212" s="240">
        <f>IF(N212="zákl. přenesená",J212,0)</f>
        <v>0</v>
      </c>
      <c r="BH212" s="240">
        <f>IF(N212="sníž. přenesená",J212,0)</f>
        <v>0</v>
      </c>
      <c r="BI212" s="240">
        <f>IF(N212="nulová",J212,0)</f>
        <v>0</v>
      </c>
      <c r="BJ212" s="17" t="s">
        <v>81</v>
      </c>
      <c r="BK212" s="240">
        <f>ROUND(I212*H212,2)</f>
        <v>0</v>
      </c>
      <c r="BL212" s="17" t="s">
        <v>114</v>
      </c>
      <c r="BM212" s="239" t="s">
        <v>223</v>
      </c>
    </row>
    <row r="213" s="2" customFormat="1">
      <c r="A213" s="38"/>
      <c r="B213" s="39"/>
      <c r="C213" s="40"/>
      <c r="D213" s="241" t="s">
        <v>157</v>
      </c>
      <c r="E213" s="40"/>
      <c r="F213" s="242" t="s">
        <v>222</v>
      </c>
      <c r="G213" s="40"/>
      <c r="H213" s="40"/>
      <c r="I213" s="148"/>
      <c r="J213" s="40"/>
      <c r="K213" s="40"/>
      <c r="L213" s="44"/>
      <c r="M213" s="243"/>
      <c r="N213" s="244"/>
      <c r="O213" s="84"/>
      <c r="P213" s="84"/>
      <c r="Q213" s="84"/>
      <c r="R213" s="84"/>
      <c r="S213" s="84"/>
      <c r="T213" s="85"/>
      <c r="U213" s="38"/>
      <c r="V213" s="38"/>
      <c r="W213" s="38"/>
      <c r="X213" s="38"/>
      <c r="Y213" s="38"/>
      <c r="Z213" s="38"/>
      <c r="AA213" s="38"/>
      <c r="AB213" s="38"/>
      <c r="AC213" s="38"/>
      <c r="AD213" s="38"/>
      <c r="AE213" s="38"/>
      <c r="AT213" s="17" t="s">
        <v>157</v>
      </c>
      <c r="AU213" s="17" t="s">
        <v>83</v>
      </c>
    </row>
    <row r="214" s="2" customFormat="1" ht="21.75" customHeight="1">
      <c r="A214" s="38"/>
      <c r="B214" s="39"/>
      <c r="C214" s="268" t="s">
        <v>300</v>
      </c>
      <c r="D214" s="268" t="s">
        <v>220</v>
      </c>
      <c r="E214" s="269" t="s">
        <v>225</v>
      </c>
      <c r="F214" s="270" t="s">
        <v>226</v>
      </c>
      <c r="G214" s="271" t="s">
        <v>154</v>
      </c>
      <c r="H214" s="272">
        <v>990</v>
      </c>
      <c r="I214" s="273"/>
      <c r="J214" s="274">
        <f>ROUND(I214*H214,2)</f>
        <v>0</v>
      </c>
      <c r="K214" s="270" t="s">
        <v>155</v>
      </c>
      <c r="L214" s="275"/>
      <c r="M214" s="276" t="s">
        <v>19</v>
      </c>
      <c r="N214" s="277" t="s">
        <v>45</v>
      </c>
      <c r="O214" s="84"/>
      <c r="P214" s="237">
        <f>O214*H214</f>
        <v>0</v>
      </c>
      <c r="Q214" s="237">
        <v>0.00032000000000000003</v>
      </c>
      <c r="R214" s="237">
        <f>Q214*H214</f>
        <v>0.31680000000000003</v>
      </c>
      <c r="S214" s="237">
        <v>0</v>
      </c>
      <c r="T214" s="238">
        <f>S214*H214</f>
        <v>0</v>
      </c>
      <c r="U214" s="38"/>
      <c r="V214" s="38"/>
      <c r="W214" s="38"/>
      <c r="X214" s="38"/>
      <c r="Y214" s="38"/>
      <c r="Z214" s="38"/>
      <c r="AA214" s="38"/>
      <c r="AB214" s="38"/>
      <c r="AC214" s="38"/>
      <c r="AD214" s="38"/>
      <c r="AE214" s="38"/>
      <c r="AR214" s="239" t="s">
        <v>207</v>
      </c>
      <c r="AT214" s="239" t="s">
        <v>220</v>
      </c>
      <c r="AU214" s="239" t="s">
        <v>83</v>
      </c>
      <c r="AY214" s="17" t="s">
        <v>148</v>
      </c>
      <c r="BE214" s="240">
        <f>IF(N214="základní",J214,0)</f>
        <v>0</v>
      </c>
      <c r="BF214" s="240">
        <f>IF(N214="snížená",J214,0)</f>
        <v>0</v>
      </c>
      <c r="BG214" s="240">
        <f>IF(N214="zákl. přenesená",J214,0)</f>
        <v>0</v>
      </c>
      <c r="BH214" s="240">
        <f>IF(N214="sníž. přenesená",J214,0)</f>
        <v>0</v>
      </c>
      <c r="BI214" s="240">
        <f>IF(N214="nulová",J214,0)</f>
        <v>0</v>
      </c>
      <c r="BJ214" s="17" t="s">
        <v>81</v>
      </c>
      <c r="BK214" s="240">
        <f>ROUND(I214*H214,2)</f>
        <v>0</v>
      </c>
      <c r="BL214" s="17" t="s">
        <v>114</v>
      </c>
      <c r="BM214" s="239" t="s">
        <v>227</v>
      </c>
    </row>
    <row r="215" s="2" customFormat="1">
      <c r="A215" s="38"/>
      <c r="B215" s="39"/>
      <c r="C215" s="40"/>
      <c r="D215" s="241" t="s">
        <v>157</v>
      </c>
      <c r="E215" s="40"/>
      <c r="F215" s="242" t="s">
        <v>226</v>
      </c>
      <c r="G215" s="40"/>
      <c r="H215" s="40"/>
      <c r="I215" s="148"/>
      <c r="J215" s="40"/>
      <c r="K215" s="40"/>
      <c r="L215" s="44"/>
      <c r="M215" s="243"/>
      <c r="N215" s="244"/>
      <c r="O215" s="84"/>
      <c r="P215" s="84"/>
      <c r="Q215" s="84"/>
      <c r="R215" s="84"/>
      <c r="S215" s="84"/>
      <c r="T215" s="85"/>
      <c r="U215" s="38"/>
      <c r="V215" s="38"/>
      <c r="W215" s="38"/>
      <c r="X215" s="38"/>
      <c r="Y215" s="38"/>
      <c r="Z215" s="38"/>
      <c r="AA215" s="38"/>
      <c r="AB215" s="38"/>
      <c r="AC215" s="38"/>
      <c r="AD215" s="38"/>
      <c r="AE215" s="38"/>
      <c r="AT215" s="17" t="s">
        <v>157</v>
      </c>
      <c r="AU215" s="17" t="s">
        <v>83</v>
      </c>
    </row>
    <row r="216" s="2" customFormat="1" ht="21.75" customHeight="1">
      <c r="A216" s="38"/>
      <c r="B216" s="39"/>
      <c r="C216" s="268" t="s">
        <v>306</v>
      </c>
      <c r="D216" s="268" t="s">
        <v>220</v>
      </c>
      <c r="E216" s="269" t="s">
        <v>229</v>
      </c>
      <c r="F216" s="270" t="s">
        <v>230</v>
      </c>
      <c r="G216" s="271" t="s">
        <v>154</v>
      </c>
      <c r="H216" s="272">
        <v>810</v>
      </c>
      <c r="I216" s="273"/>
      <c r="J216" s="274">
        <f>ROUND(I216*H216,2)</f>
        <v>0</v>
      </c>
      <c r="K216" s="270" t="s">
        <v>155</v>
      </c>
      <c r="L216" s="275"/>
      <c r="M216" s="276" t="s">
        <v>19</v>
      </c>
      <c r="N216" s="277" t="s">
        <v>45</v>
      </c>
      <c r="O216" s="84"/>
      <c r="P216" s="237">
        <f>O216*H216</f>
        <v>0</v>
      </c>
      <c r="Q216" s="237">
        <v>0.0082000000000000007</v>
      </c>
      <c r="R216" s="237">
        <f>Q216*H216</f>
        <v>6.6420000000000003</v>
      </c>
      <c r="S216" s="237">
        <v>0</v>
      </c>
      <c r="T216" s="238">
        <f>S216*H216</f>
        <v>0</v>
      </c>
      <c r="U216" s="38"/>
      <c r="V216" s="38"/>
      <c r="W216" s="38"/>
      <c r="X216" s="38"/>
      <c r="Y216" s="38"/>
      <c r="Z216" s="38"/>
      <c r="AA216" s="38"/>
      <c r="AB216" s="38"/>
      <c r="AC216" s="38"/>
      <c r="AD216" s="38"/>
      <c r="AE216" s="38"/>
      <c r="AR216" s="239" t="s">
        <v>207</v>
      </c>
      <c r="AT216" s="239" t="s">
        <v>220</v>
      </c>
      <c r="AU216" s="239" t="s">
        <v>83</v>
      </c>
      <c r="AY216" s="17" t="s">
        <v>148</v>
      </c>
      <c r="BE216" s="240">
        <f>IF(N216="základní",J216,0)</f>
        <v>0</v>
      </c>
      <c r="BF216" s="240">
        <f>IF(N216="snížená",J216,0)</f>
        <v>0</v>
      </c>
      <c r="BG216" s="240">
        <f>IF(N216="zákl. přenesená",J216,0)</f>
        <v>0</v>
      </c>
      <c r="BH216" s="240">
        <f>IF(N216="sníž. přenesená",J216,0)</f>
        <v>0</v>
      </c>
      <c r="BI216" s="240">
        <f>IF(N216="nulová",J216,0)</f>
        <v>0</v>
      </c>
      <c r="BJ216" s="17" t="s">
        <v>81</v>
      </c>
      <c r="BK216" s="240">
        <f>ROUND(I216*H216,2)</f>
        <v>0</v>
      </c>
      <c r="BL216" s="17" t="s">
        <v>114</v>
      </c>
      <c r="BM216" s="239" t="s">
        <v>231</v>
      </c>
    </row>
    <row r="217" s="2" customFormat="1">
      <c r="A217" s="38"/>
      <c r="B217" s="39"/>
      <c r="C217" s="40"/>
      <c r="D217" s="241" t="s">
        <v>157</v>
      </c>
      <c r="E217" s="40"/>
      <c r="F217" s="242" t="s">
        <v>230</v>
      </c>
      <c r="G217" s="40"/>
      <c r="H217" s="40"/>
      <c r="I217" s="148"/>
      <c r="J217" s="40"/>
      <c r="K217" s="40"/>
      <c r="L217" s="44"/>
      <c r="M217" s="243"/>
      <c r="N217" s="244"/>
      <c r="O217" s="84"/>
      <c r="P217" s="84"/>
      <c r="Q217" s="84"/>
      <c r="R217" s="84"/>
      <c r="S217" s="84"/>
      <c r="T217" s="85"/>
      <c r="U217" s="38"/>
      <c r="V217" s="38"/>
      <c r="W217" s="38"/>
      <c r="X217" s="38"/>
      <c r="Y217" s="38"/>
      <c r="Z217" s="38"/>
      <c r="AA217" s="38"/>
      <c r="AB217" s="38"/>
      <c r="AC217" s="38"/>
      <c r="AD217" s="38"/>
      <c r="AE217" s="38"/>
      <c r="AT217" s="17" t="s">
        <v>157</v>
      </c>
      <c r="AU217" s="17" t="s">
        <v>83</v>
      </c>
    </row>
    <row r="218" s="2" customFormat="1" ht="21.75" customHeight="1">
      <c r="A218" s="38"/>
      <c r="B218" s="39"/>
      <c r="C218" s="268" t="s">
        <v>311</v>
      </c>
      <c r="D218" s="268" t="s">
        <v>220</v>
      </c>
      <c r="E218" s="269" t="s">
        <v>233</v>
      </c>
      <c r="F218" s="270" t="s">
        <v>234</v>
      </c>
      <c r="G218" s="271" t="s">
        <v>154</v>
      </c>
      <c r="H218" s="272">
        <v>990</v>
      </c>
      <c r="I218" s="273"/>
      <c r="J218" s="274">
        <f>ROUND(I218*H218,2)</f>
        <v>0</v>
      </c>
      <c r="K218" s="270" t="s">
        <v>155</v>
      </c>
      <c r="L218" s="275"/>
      <c r="M218" s="276" t="s">
        <v>19</v>
      </c>
      <c r="N218" s="277" t="s">
        <v>45</v>
      </c>
      <c r="O218" s="84"/>
      <c r="P218" s="237">
        <f>O218*H218</f>
        <v>0</v>
      </c>
      <c r="Q218" s="237">
        <v>0.00014999999999999999</v>
      </c>
      <c r="R218" s="237">
        <f>Q218*H218</f>
        <v>0.14849999999999999</v>
      </c>
      <c r="S218" s="237">
        <v>0</v>
      </c>
      <c r="T218" s="238">
        <f>S218*H218</f>
        <v>0</v>
      </c>
      <c r="U218" s="38"/>
      <c r="V218" s="38"/>
      <c r="W218" s="38"/>
      <c r="X218" s="38"/>
      <c r="Y218" s="38"/>
      <c r="Z218" s="38"/>
      <c r="AA218" s="38"/>
      <c r="AB218" s="38"/>
      <c r="AC218" s="38"/>
      <c r="AD218" s="38"/>
      <c r="AE218" s="38"/>
      <c r="AR218" s="239" t="s">
        <v>207</v>
      </c>
      <c r="AT218" s="239" t="s">
        <v>220</v>
      </c>
      <c r="AU218" s="239" t="s">
        <v>83</v>
      </c>
      <c r="AY218" s="17" t="s">
        <v>148</v>
      </c>
      <c r="BE218" s="240">
        <f>IF(N218="základní",J218,0)</f>
        <v>0</v>
      </c>
      <c r="BF218" s="240">
        <f>IF(N218="snížená",J218,0)</f>
        <v>0</v>
      </c>
      <c r="BG218" s="240">
        <f>IF(N218="zákl. přenesená",J218,0)</f>
        <v>0</v>
      </c>
      <c r="BH218" s="240">
        <f>IF(N218="sníž. přenesená",J218,0)</f>
        <v>0</v>
      </c>
      <c r="BI218" s="240">
        <f>IF(N218="nulová",J218,0)</f>
        <v>0</v>
      </c>
      <c r="BJ218" s="17" t="s">
        <v>81</v>
      </c>
      <c r="BK218" s="240">
        <f>ROUND(I218*H218,2)</f>
        <v>0</v>
      </c>
      <c r="BL218" s="17" t="s">
        <v>114</v>
      </c>
      <c r="BM218" s="239" t="s">
        <v>235</v>
      </c>
    </row>
    <row r="219" s="2" customFormat="1">
      <c r="A219" s="38"/>
      <c r="B219" s="39"/>
      <c r="C219" s="40"/>
      <c r="D219" s="241" t="s">
        <v>157</v>
      </c>
      <c r="E219" s="40"/>
      <c r="F219" s="242" t="s">
        <v>234</v>
      </c>
      <c r="G219" s="40"/>
      <c r="H219" s="40"/>
      <c r="I219" s="148"/>
      <c r="J219" s="40"/>
      <c r="K219" s="40"/>
      <c r="L219" s="44"/>
      <c r="M219" s="243"/>
      <c r="N219" s="244"/>
      <c r="O219" s="84"/>
      <c r="P219" s="84"/>
      <c r="Q219" s="84"/>
      <c r="R219" s="84"/>
      <c r="S219" s="84"/>
      <c r="T219" s="85"/>
      <c r="U219" s="38"/>
      <c r="V219" s="38"/>
      <c r="W219" s="38"/>
      <c r="X219" s="38"/>
      <c r="Y219" s="38"/>
      <c r="Z219" s="38"/>
      <c r="AA219" s="38"/>
      <c r="AB219" s="38"/>
      <c r="AC219" s="38"/>
      <c r="AD219" s="38"/>
      <c r="AE219" s="38"/>
      <c r="AT219" s="17" t="s">
        <v>157</v>
      </c>
      <c r="AU219" s="17" t="s">
        <v>83</v>
      </c>
    </row>
    <row r="220" s="2" customFormat="1" ht="21.75" customHeight="1">
      <c r="A220" s="38"/>
      <c r="B220" s="39"/>
      <c r="C220" s="268" t="s">
        <v>316</v>
      </c>
      <c r="D220" s="268" t="s">
        <v>220</v>
      </c>
      <c r="E220" s="269" t="s">
        <v>237</v>
      </c>
      <c r="F220" s="270" t="s">
        <v>238</v>
      </c>
      <c r="G220" s="271" t="s">
        <v>154</v>
      </c>
      <c r="H220" s="272">
        <v>10800</v>
      </c>
      <c r="I220" s="273"/>
      <c r="J220" s="274">
        <f>ROUND(I220*H220,2)</f>
        <v>0</v>
      </c>
      <c r="K220" s="270" t="s">
        <v>155</v>
      </c>
      <c r="L220" s="275"/>
      <c r="M220" s="276" t="s">
        <v>19</v>
      </c>
      <c r="N220" s="277" t="s">
        <v>45</v>
      </c>
      <c r="O220" s="84"/>
      <c r="P220" s="237">
        <f>O220*H220</f>
        <v>0</v>
      </c>
      <c r="Q220" s="237">
        <v>9.0000000000000006E-05</v>
      </c>
      <c r="R220" s="237">
        <f>Q220*H220</f>
        <v>0.97200000000000009</v>
      </c>
      <c r="S220" s="237">
        <v>0</v>
      </c>
      <c r="T220" s="238">
        <f>S220*H220</f>
        <v>0</v>
      </c>
      <c r="U220" s="38"/>
      <c r="V220" s="38"/>
      <c r="W220" s="38"/>
      <c r="X220" s="38"/>
      <c r="Y220" s="38"/>
      <c r="Z220" s="38"/>
      <c r="AA220" s="38"/>
      <c r="AB220" s="38"/>
      <c r="AC220" s="38"/>
      <c r="AD220" s="38"/>
      <c r="AE220" s="38"/>
      <c r="AR220" s="239" t="s">
        <v>207</v>
      </c>
      <c r="AT220" s="239" t="s">
        <v>220</v>
      </c>
      <c r="AU220" s="239" t="s">
        <v>83</v>
      </c>
      <c r="AY220" s="17" t="s">
        <v>148</v>
      </c>
      <c r="BE220" s="240">
        <f>IF(N220="základní",J220,0)</f>
        <v>0</v>
      </c>
      <c r="BF220" s="240">
        <f>IF(N220="snížená",J220,0)</f>
        <v>0</v>
      </c>
      <c r="BG220" s="240">
        <f>IF(N220="zákl. přenesená",J220,0)</f>
        <v>0</v>
      </c>
      <c r="BH220" s="240">
        <f>IF(N220="sníž. přenesená",J220,0)</f>
        <v>0</v>
      </c>
      <c r="BI220" s="240">
        <f>IF(N220="nulová",J220,0)</f>
        <v>0</v>
      </c>
      <c r="BJ220" s="17" t="s">
        <v>81</v>
      </c>
      <c r="BK220" s="240">
        <f>ROUND(I220*H220,2)</f>
        <v>0</v>
      </c>
      <c r="BL220" s="17" t="s">
        <v>114</v>
      </c>
      <c r="BM220" s="239" t="s">
        <v>239</v>
      </c>
    </row>
    <row r="221" s="2" customFormat="1">
      <c r="A221" s="38"/>
      <c r="B221" s="39"/>
      <c r="C221" s="40"/>
      <c r="D221" s="241" t="s">
        <v>157</v>
      </c>
      <c r="E221" s="40"/>
      <c r="F221" s="242" t="s">
        <v>238</v>
      </c>
      <c r="G221" s="40"/>
      <c r="H221" s="40"/>
      <c r="I221" s="148"/>
      <c r="J221" s="40"/>
      <c r="K221" s="40"/>
      <c r="L221" s="44"/>
      <c r="M221" s="243"/>
      <c r="N221" s="244"/>
      <c r="O221" s="84"/>
      <c r="P221" s="84"/>
      <c r="Q221" s="84"/>
      <c r="R221" s="84"/>
      <c r="S221" s="84"/>
      <c r="T221" s="85"/>
      <c r="U221" s="38"/>
      <c r="V221" s="38"/>
      <c r="W221" s="38"/>
      <c r="X221" s="38"/>
      <c r="Y221" s="38"/>
      <c r="Z221" s="38"/>
      <c r="AA221" s="38"/>
      <c r="AB221" s="38"/>
      <c r="AC221" s="38"/>
      <c r="AD221" s="38"/>
      <c r="AE221" s="38"/>
      <c r="AT221" s="17" t="s">
        <v>157</v>
      </c>
      <c r="AU221" s="17" t="s">
        <v>83</v>
      </c>
    </row>
    <row r="222" s="2" customFormat="1" ht="21.75" customHeight="1">
      <c r="A222" s="38"/>
      <c r="B222" s="39"/>
      <c r="C222" s="268" t="s">
        <v>322</v>
      </c>
      <c r="D222" s="268" t="s">
        <v>220</v>
      </c>
      <c r="E222" s="269" t="s">
        <v>240</v>
      </c>
      <c r="F222" s="270" t="s">
        <v>241</v>
      </c>
      <c r="G222" s="271" t="s">
        <v>154</v>
      </c>
      <c r="H222" s="272">
        <v>6360</v>
      </c>
      <c r="I222" s="273"/>
      <c r="J222" s="274">
        <f>ROUND(I222*H222,2)</f>
        <v>0</v>
      </c>
      <c r="K222" s="270" t="s">
        <v>155</v>
      </c>
      <c r="L222" s="275"/>
      <c r="M222" s="276" t="s">
        <v>19</v>
      </c>
      <c r="N222" s="277" t="s">
        <v>45</v>
      </c>
      <c r="O222" s="84"/>
      <c r="P222" s="237">
        <f>O222*H222</f>
        <v>0</v>
      </c>
      <c r="Q222" s="237">
        <v>0.00051999999999999995</v>
      </c>
      <c r="R222" s="237">
        <f>Q222*H222</f>
        <v>3.3071999999999999</v>
      </c>
      <c r="S222" s="237">
        <v>0</v>
      </c>
      <c r="T222" s="238">
        <f>S222*H222</f>
        <v>0</v>
      </c>
      <c r="U222" s="38"/>
      <c r="V222" s="38"/>
      <c r="W222" s="38"/>
      <c r="X222" s="38"/>
      <c r="Y222" s="38"/>
      <c r="Z222" s="38"/>
      <c r="AA222" s="38"/>
      <c r="AB222" s="38"/>
      <c r="AC222" s="38"/>
      <c r="AD222" s="38"/>
      <c r="AE222" s="38"/>
      <c r="AR222" s="239" t="s">
        <v>207</v>
      </c>
      <c r="AT222" s="239" t="s">
        <v>220</v>
      </c>
      <c r="AU222" s="239" t="s">
        <v>83</v>
      </c>
      <c r="AY222" s="17" t="s">
        <v>148</v>
      </c>
      <c r="BE222" s="240">
        <f>IF(N222="základní",J222,0)</f>
        <v>0</v>
      </c>
      <c r="BF222" s="240">
        <f>IF(N222="snížená",J222,0)</f>
        <v>0</v>
      </c>
      <c r="BG222" s="240">
        <f>IF(N222="zákl. přenesená",J222,0)</f>
        <v>0</v>
      </c>
      <c r="BH222" s="240">
        <f>IF(N222="sníž. přenesená",J222,0)</f>
        <v>0</v>
      </c>
      <c r="BI222" s="240">
        <f>IF(N222="nulová",J222,0)</f>
        <v>0</v>
      </c>
      <c r="BJ222" s="17" t="s">
        <v>81</v>
      </c>
      <c r="BK222" s="240">
        <f>ROUND(I222*H222,2)</f>
        <v>0</v>
      </c>
      <c r="BL222" s="17" t="s">
        <v>114</v>
      </c>
      <c r="BM222" s="239" t="s">
        <v>242</v>
      </c>
    </row>
    <row r="223" s="2" customFormat="1">
      <c r="A223" s="38"/>
      <c r="B223" s="39"/>
      <c r="C223" s="40"/>
      <c r="D223" s="241" t="s">
        <v>157</v>
      </c>
      <c r="E223" s="40"/>
      <c r="F223" s="242" t="s">
        <v>241</v>
      </c>
      <c r="G223" s="40"/>
      <c r="H223" s="40"/>
      <c r="I223" s="148"/>
      <c r="J223" s="40"/>
      <c r="K223" s="40"/>
      <c r="L223" s="44"/>
      <c r="M223" s="243"/>
      <c r="N223" s="244"/>
      <c r="O223" s="84"/>
      <c r="P223" s="84"/>
      <c r="Q223" s="84"/>
      <c r="R223" s="84"/>
      <c r="S223" s="84"/>
      <c r="T223" s="85"/>
      <c r="U223" s="38"/>
      <c r="V223" s="38"/>
      <c r="W223" s="38"/>
      <c r="X223" s="38"/>
      <c r="Y223" s="38"/>
      <c r="Z223" s="38"/>
      <c r="AA223" s="38"/>
      <c r="AB223" s="38"/>
      <c r="AC223" s="38"/>
      <c r="AD223" s="38"/>
      <c r="AE223" s="38"/>
      <c r="AT223" s="17" t="s">
        <v>157</v>
      </c>
      <c r="AU223" s="17" t="s">
        <v>83</v>
      </c>
    </row>
    <row r="224" s="2" customFormat="1" ht="21.75" customHeight="1">
      <c r="A224" s="38"/>
      <c r="B224" s="39"/>
      <c r="C224" s="268" t="s">
        <v>328</v>
      </c>
      <c r="D224" s="268" t="s">
        <v>220</v>
      </c>
      <c r="E224" s="269" t="s">
        <v>244</v>
      </c>
      <c r="F224" s="270" t="s">
        <v>245</v>
      </c>
      <c r="G224" s="271" t="s">
        <v>154</v>
      </c>
      <c r="H224" s="272">
        <v>3350</v>
      </c>
      <c r="I224" s="273"/>
      <c r="J224" s="274">
        <f>ROUND(I224*H224,2)</f>
        <v>0</v>
      </c>
      <c r="K224" s="270" t="s">
        <v>155</v>
      </c>
      <c r="L224" s="275"/>
      <c r="M224" s="276" t="s">
        <v>19</v>
      </c>
      <c r="N224" s="277" t="s">
        <v>45</v>
      </c>
      <c r="O224" s="84"/>
      <c r="P224" s="237">
        <f>O224*H224</f>
        <v>0</v>
      </c>
      <c r="Q224" s="237">
        <v>0.00056999999999999998</v>
      </c>
      <c r="R224" s="237">
        <f>Q224*H224</f>
        <v>1.9095</v>
      </c>
      <c r="S224" s="237">
        <v>0</v>
      </c>
      <c r="T224" s="238">
        <f>S224*H224</f>
        <v>0</v>
      </c>
      <c r="U224" s="38"/>
      <c r="V224" s="38"/>
      <c r="W224" s="38"/>
      <c r="X224" s="38"/>
      <c r="Y224" s="38"/>
      <c r="Z224" s="38"/>
      <c r="AA224" s="38"/>
      <c r="AB224" s="38"/>
      <c r="AC224" s="38"/>
      <c r="AD224" s="38"/>
      <c r="AE224" s="38"/>
      <c r="AR224" s="239" t="s">
        <v>207</v>
      </c>
      <c r="AT224" s="239" t="s">
        <v>220</v>
      </c>
      <c r="AU224" s="239" t="s">
        <v>83</v>
      </c>
      <c r="AY224" s="17" t="s">
        <v>148</v>
      </c>
      <c r="BE224" s="240">
        <f>IF(N224="základní",J224,0)</f>
        <v>0</v>
      </c>
      <c r="BF224" s="240">
        <f>IF(N224="snížená",J224,0)</f>
        <v>0</v>
      </c>
      <c r="BG224" s="240">
        <f>IF(N224="zákl. přenesená",J224,0)</f>
        <v>0</v>
      </c>
      <c r="BH224" s="240">
        <f>IF(N224="sníž. přenesená",J224,0)</f>
        <v>0</v>
      </c>
      <c r="BI224" s="240">
        <f>IF(N224="nulová",J224,0)</f>
        <v>0</v>
      </c>
      <c r="BJ224" s="17" t="s">
        <v>81</v>
      </c>
      <c r="BK224" s="240">
        <f>ROUND(I224*H224,2)</f>
        <v>0</v>
      </c>
      <c r="BL224" s="17" t="s">
        <v>114</v>
      </c>
      <c r="BM224" s="239" t="s">
        <v>246</v>
      </c>
    </row>
    <row r="225" s="2" customFormat="1">
      <c r="A225" s="38"/>
      <c r="B225" s="39"/>
      <c r="C225" s="40"/>
      <c r="D225" s="241" t="s">
        <v>157</v>
      </c>
      <c r="E225" s="40"/>
      <c r="F225" s="242" t="s">
        <v>245</v>
      </c>
      <c r="G225" s="40"/>
      <c r="H225" s="40"/>
      <c r="I225" s="148"/>
      <c r="J225" s="40"/>
      <c r="K225" s="40"/>
      <c r="L225" s="44"/>
      <c r="M225" s="243"/>
      <c r="N225" s="244"/>
      <c r="O225" s="84"/>
      <c r="P225" s="84"/>
      <c r="Q225" s="84"/>
      <c r="R225" s="84"/>
      <c r="S225" s="84"/>
      <c r="T225" s="85"/>
      <c r="U225" s="38"/>
      <c r="V225" s="38"/>
      <c r="W225" s="38"/>
      <c r="X225" s="38"/>
      <c r="Y225" s="38"/>
      <c r="Z225" s="38"/>
      <c r="AA225" s="38"/>
      <c r="AB225" s="38"/>
      <c r="AC225" s="38"/>
      <c r="AD225" s="38"/>
      <c r="AE225" s="38"/>
      <c r="AT225" s="17" t="s">
        <v>157</v>
      </c>
      <c r="AU225" s="17" t="s">
        <v>83</v>
      </c>
    </row>
    <row r="226" s="2" customFormat="1" ht="21.75" customHeight="1">
      <c r="A226" s="38"/>
      <c r="B226" s="39"/>
      <c r="C226" s="268" t="s">
        <v>333</v>
      </c>
      <c r="D226" s="268" t="s">
        <v>220</v>
      </c>
      <c r="E226" s="269" t="s">
        <v>248</v>
      </c>
      <c r="F226" s="270" t="s">
        <v>249</v>
      </c>
      <c r="G226" s="271" t="s">
        <v>154</v>
      </c>
      <c r="H226" s="272">
        <v>1810</v>
      </c>
      <c r="I226" s="273"/>
      <c r="J226" s="274">
        <f>ROUND(I226*H226,2)</f>
        <v>0</v>
      </c>
      <c r="K226" s="270" t="s">
        <v>155</v>
      </c>
      <c r="L226" s="275"/>
      <c r="M226" s="276" t="s">
        <v>19</v>
      </c>
      <c r="N226" s="277" t="s">
        <v>45</v>
      </c>
      <c r="O226" s="84"/>
      <c r="P226" s="237">
        <f>O226*H226</f>
        <v>0</v>
      </c>
      <c r="Q226" s="237">
        <v>0.00018000000000000001</v>
      </c>
      <c r="R226" s="237">
        <f>Q226*H226</f>
        <v>0.32580000000000003</v>
      </c>
      <c r="S226" s="237">
        <v>0</v>
      </c>
      <c r="T226" s="238">
        <f>S226*H226</f>
        <v>0</v>
      </c>
      <c r="U226" s="38"/>
      <c r="V226" s="38"/>
      <c r="W226" s="38"/>
      <c r="X226" s="38"/>
      <c r="Y226" s="38"/>
      <c r="Z226" s="38"/>
      <c r="AA226" s="38"/>
      <c r="AB226" s="38"/>
      <c r="AC226" s="38"/>
      <c r="AD226" s="38"/>
      <c r="AE226" s="38"/>
      <c r="AR226" s="239" t="s">
        <v>207</v>
      </c>
      <c r="AT226" s="239" t="s">
        <v>220</v>
      </c>
      <c r="AU226" s="239" t="s">
        <v>83</v>
      </c>
      <c r="AY226" s="17" t="s">
        <v>148</v>
      </c>
      <c r="BE226" s="240">
        <f>IF(N226="základní",J226,0)</f>
        <v>0</v>
      </c>
      <c r="BF226" s="240">
        <f>IF(N226="snížená",J226,0)</f>
        <v>0</v>
      </c>
      <c r="BG226" s="240">
        <f>IF(N226="zákl. přenesená",J226,0)</f>
        <v>0</v>
      </c>
      <c r="BH226" s="240">
        <f>IF(N226="sníž. přenesená",J226,0)</f>
        <v>0</v>
      </c>
      <c r="BI226" s="240">
        <f>IF(N226="nulová",J226,0)</f>
        <v>0</v>
      </c>
      <c r="BJ226" s="17" t="s">
        <v>81</v>
      </c>
      <c r="BK226" s="240">
        <f>ROUND(I226*H226,2)</f>
        <v>0</v>
      </c>
      <c r="BL226" s="17" t="s">
        <v>114</v>
      </c>
      <c r="BM226" s="239" t="s">
        <v>250</v>
      </c>
    </row>
    <row r="227" s="2" customFormat="1">
      <c r="A227" s="38"/>
      <c r="B227" s="39"/>
      <c r="C227" s="40"/>
      <c r="D227" s="241" t="s">
        <v>157</v>
      </c>
      <c r="E227" s="40"/>
      <c r="F227" s="242" t="s">
        <v>249</v>
      </c>
      <c r="G227" s="40"/>
      <c r="H227" s="40"/>
      <c r="I227" s="148"/>
      <c r="J227" s="40"/>
      <c r="K227" s="40"/>
      <c r="L227" s="44"/>
      <c r="M227" s="243"/>
      <c r="N227" s="244"/>
      <c r="O227" s="84"/>
      <c r="P227" s="84"/>
      <c r="Q227" s="84"/>
      <c r="R227" s="84"/>
      <c r="S227" s="84"/>
      <c r="T227" s="85"/>
      <c r="U227" s="38"/>
      <c r="V227" s="38"/>
      <c r="W227" s="38"/>
      <c r="X227" s="38"/>
      <c r="Y227" s="38"/>
      <c r="Z227" s="38"/>
      <c r="AA227" s="38"/>
      <c r="AB227" s="38"/>
      <c r="AC227" s="38"/>
      <c r="AD227" s="38"/>
      <c r="AE227" s="38"/>
      <c r="AT227" s="17" t="s">
        <v>157</v>
      </c>
      <c r="AU227" s="17" t="s">
        <v>83</v>
      </c>
    </row>
    <row r="228" s="2" customFormat="1" ht="21.75" customHeight="1">
      <c r="A228" s="38"/>
      <c r="B228" s="39"/>
      <c r="C228" s="268" t="s">
        <v>341</v>
      </c>
      <c r="D228" s="268" t="s">
        <v>220</v>
      </c>
      <c r="E228" s="269" t="s">
        <v>252</v>
      </c>
      <c r="F228" s="270" t="s">
        <v>253</v>
      </c>
      <c r="G228" s="271" t="s">
        <v>154</v>
      </c>
      <c r="H228" s="272">
        <v>1810</v>
      </c>
      <c r="I228" s="273"/>
      <c r="J228" s="274">
        <f>ROUND(I228*H228,2)</f>
        <v>0</v>
      </c>
      <c r="K228" s="270" t="s">
        <v>155</v>
      </c>
      <c r="L228" s="275"/>
      <c r="M228" s="276" t="s">
        <v>19</v>
      </c>
      <c r="N228" s="277" t="s">
        <v>45</v>
      </c>
      <c r="O228" s="84"/>
      <c r="P228" s="237">
        <f>O228*H228</f>
        <v>0</v>
      </c>
      <c r="Q228" s="237">
        <v>9.0000000000000006E-05</v>
      </c>
      <c r="R228" s="237">
        <f>Q228*H228</f>
        <v>0.16290000000000002</v>
      </c>
      <c r="S228" s="237">
        <v>0</v>
      </c>
      <c r="T228" s="238">
        <f>S228*H228</f>
        <v>0</v>
      </c>
      <c r="U228" s="38"/>
      <c r="V228" s="38"/>
      <c r="W228" s="38"/>
      <c r="X228" s="38"/>
      <c r="Y228" s="38"/>
      <c r="Z228" s="38"/>
      <c r="AA228" s="38"/>
      <c r="AB228" s="38"/>
      <c r="AC228" s="38"/>
      <c r="AD228" s="38"/>
      <c r="AE228" s="38"/>
      <c r="AR228" s="239" t="s">
        <v>207</v>
      </c>
      <c r="AT228" s="239" t="s">
        <v>220</v>
      </c>
      <c r="AU228" s="239" t="s">
        <v>83</v>
      </c>
      <c r="AY228" s="17" t="s">
        <v>148</v>
      </c>
      <c r="BE228" s="240">
        <f>IF(N228="základní",J228,0)</f>
        <v>0</v>
      </c>
      <c r="BF228" s="240">
        <f>IF(N228="snížená",J228,0)</f>
        <v>0</v>
      </c>
      <c r="BG228" s="240">
        <f>IF(N228="zákl. přenesená",J228,0)</f>
        <v>0</v>
      </c>
      <c r="BH228" s="240">
        <f>IF(N228="sníž. přenesená",J228,0)</f>
        <v>0</v>
      </c>
      <c r="BI228" s="240">
        <f>IF(N228="nulová",J228,0)</f>
        <v>0</v>
      </c>
      <c r="BJ228" s="17" t="s">
        <v>81</v>
      </c>
      <c r="BK228" s="240">
        <f>ROUND(I228*H228,2)</f>
        <v>0</v>
      </c>
      <c r="BL228" s="17" t="s">
        <v>114</v>
      </c>
      <c r="BM228" s="239" t="s">
        <v>254</v>
      </c>
    </row>
    <row r="229" s="2" customFormat="1">
      <c r="A229" s="38"/>
      <c r="B229" s="39"/>
      <c r="C229" s="40"/>
      <c r="D229" s="241" t="s">
        <v>157</v>
      </c>
      <c r="E229" s="40"/>
      <c r="F229" s="242" t="s">
        <v>253</v>
      </c>
      <c r="G229" s="40"/>
      <c r="H229" s="40"/>
      <c r="I229" s="148"/>
      <c r="J229" s="40"/>
      <c r="K229" s="40"/>
      <c r="L229" s="44"/>
      <c r="M229" s="243"/>
      <c r="N229" s="244"/>
      <c r="O229" s="84"/>
      <c r="P229" s="84"/>
      <c r="Q229" s="84"/>
      <c r="R229" s="84"/>
      <c r="S229" s="84"/>
      <c r="T229" s="85"/>
      <c r="U229" s="38"/>
      <c r="V229" s="38"/>
      <c r="W229" s="38"/>
      <c r="X229" s="38"/>
      <c r="Y229" s="38"/>
      <c r="Z229" s="38"/>
      <c r="AA229" s="38"/>
      <c r="AB229" s="38"/>
      <c r="AC229" s="38"/>
      <c r="AD229" s="38"/>
      <c r="AE229" s="38"/>
      <c r="AT229" s="17" t="s">
        <v>157</v>
      </c>
      <c r="AU229" s="17" t="s">
        <v>83</v>
      </c>
    </row>
    <row r="230" s="2" customFormat="1" ht="21.75" customHeight="1">
      <c r="A230" s="38"/>
      <c r="B230" s="39"/>
      <c r="C230" s="268" t="s">
        <v>347</v>
      </c>
      <c r="D230" s="268" t="s">
        <v>220</v>
      </c>
      <c r="E230" s="269" t="s">
        <v>256</v>
      </c>
      <c r="F230" s="270" t="s">
        <v>257</v>
      </c>
      <c r="G230" s="271" t="s">
        <v>258</v>
      </c>
      <c r="H230" s="272">
        <v>90</v>
      </c>
      <c r="I230" s="273"/>
      <c r="J230" s="274">
        <f>ROUND(I230*H230,2)</f>
        <v>0</v>
      </c>
      <c r="K230" s="270" t="s">
        <v>155</v>
      </c>
      <c r="L230" s="275"/>
      <c r="M230" s="276" t="s">
        <v>19</v>
      </c>
      <c r="N230" s="277" t="s">
        <v>45</v>
      </c>
      <c r="O230" s="84"/>
      <c r="P230" s="237">
        <f>O230*H230</f>
        <v>0</v>
      </c>
      <c r="Q230" s="237">
        <v>0.001</v>
      </c>
      <c r="R230" s="237">
        <f>Q230*H230</f>
        <v>0.089999999999999997</v>
      </c>
      <c r="S230" s="237">
        <v>0</v>
      </c>
      <c r="T230" s="238">
        <f>S230*H230</f>
        <v>0</v>
      </c>
      <c r="U230" s="38"/>
      <c r="V230" s="38"/>
      <c r="W230" s="38"/>
      <c r="X230" s="38"/>
      <c r="Y230" s="38"/>
      <c r="Z230" s="38"/>
      <c r="AA230" s="38"/>
      <c r="AB230" s="38"/>
      <c r="AC230" s="38"/>
      <c r="AD230" s="38"/>
      <c r="AE230" s="38"/>
      <c r="AR230" s="239" t="s">
        <v>207</v>
      </c>
      <c r="AT230" s="239" t="s">
        <v>220</v>
      </c>
      <c r="AU230" s="239" t="s">
        <v>83</v>
      </c>
      <c r="AY230" s="17" t="s">
        <v>148</v>
      </c>
      <c r="BE230" s="240">
        <f>IF(N230="základní",J230,0)</f>
        <v>0</v>
      </c>
      <c r="BF230" s="240">
        <f>IF(N230="snížená",J230,0)</f>
        <v>0</v>
      </c>
      <c r="BG230" s="240">
        <f>IF(N230="zákl. přenesená",J230,0)</f>
        <v>0</v>
      </c>
      <c r="BH230" s="240">
        <f>IF(N230="sníž. přenesená",J230,0)</f>
        <v>0</v>
      </c>
      <c r="BI230" s="240">
        <f>IF(N230="nulová",J230,0)</f>
        <v>0</v>
      </c>
      <c r="BJ230" s="17" t="s">
        <v>81</v>
      </c>
      <c r="BK230" s="240">
        <f>ROUND(I230*H230,2)</f>
        <v>0</v>
      </c>
      <c r="BL230" s="17" t="s">
        <v>114</v>
      </c>
      <c r="BM230" s="239" t="s">
        <v>259</v>
      </c>
    </row>
    <row r="231" s="2" customFormat="1">
      <c r="A231" s="38"/>
      <c r="B231" s="39"/>
      <c r="C231" s="40"/>
      <c r="D231" s="241" t="s">
        <v>157</v>
      </c>
      <c r="E231" s="40"/>
      <c r="F231" s="242" t="s">
        <v>257</v>
      </c>
      <c r="G231" s="40"/>
      <c r="H231" s="40"/>
      <c r="I231" s="148"/>
      <c r="J231" s="40"/>
      <c r="K231" s="40"/>
      <c r="L231" s="44"/>
      <c r="M231" s="243"/>
      <c r="N231" s="244"/>
      <c r="O231" s="84"/>
      <c r="P231" s="84"/>
      <c r="Q231" s="84"/>
      <c r="R231" s="84"/>
      <c r="S231" s="84"/>
      <c r="T231" s="85"/>
      <c r="U231" s="38"/>
      <c r="V231" s="38"/>
      <c r="W231" s="38"/>
      <c r="X231" s="38"/>
      <c r="Y231" s="38"/>
      <c r="Z231" s="38"/>
      <c r="AA231" s="38"/>
      <c r="AB231" s="38"/>
      <c r="AC231" s="38"/>
      <c r="AD231" s="38"/>
      <c r="AE231" s="38"/>
      <c r="AT231" s="17" t="s">
        <v>157</v>
      </c>
      <c r="AU231" s="17" t="s">
        <v>83</v>
      </c>
    </row>
    <row r="232" s="2" customFormat="1" ht="21.75" customHeight="1">
      <c r="A232" s="38"/>
      <c r="B232" s="39"/>
      <c r="C232" s="228" t="s">
        <v>353</v>
      </c>
      <c r="D232" s="228" t="s">
        <v>151</v>
      </c>
      <c r="E232" s="229" t="s">
        <v>261</v>
      </c>
      <c r="F232" s="230" t="s">
        <v>262</v>
      </c>
      <c r="G232" s="231" t="s">
        <v>154</v>
      </c>
      <c r="H232" s="232">
        <v>500</v>
      </c>
      <c r="I232" s="233"/>
      <c r="J232" s="234">
        <f>ROUND(I232*H232,2)</f>
        <v>0</v>
      </c>
      <c r="K232" s="230" t="s">
        <v>155</v>
      </c>
      <c r="L232" s="44"/>
      <c r="M232" s="235" t="s">
        <v>19</v>
      </c>
      <c r="N232" s="236" t="s">
        <v>45</v>
      </c>
      <c r="O232" s="84"/>
      <c r="P232" s="237">
        <f>O232*H232</f>
        <v>0</v>
      </c>
      <c r="Q232" s="237">
        <v>0</v>
      </c>
      <c r="R232" s="237">
        <f>Q232*H232</f>
        <v>0</v>
      </c>
      <c r="S232" s="237">
        <v>0</v>
      </c>
      <c r="T232" s="238">
        <f>S232*H232</f>
        <v>0</v>
      </c>
      <c r="U232" s="38"/>
      <c r="V232" s="38"/>
      <c r="W232" s="38"/>
      <c r="X232" s="38"/>
      <c r="Y232" s="38"/>
      <c r="Z232" s="38"/>
      <c r="AA232" s="38"/>
      <c r="AB232" s="38"/>
      <c r="AC232" s="38"/>
      <c r="AD232" s="38"/>
      <c r="AE232" s="38"/>
      <c r="AR232" s="239" t="s">
        <v>114</v>
      </c>
      <c r="AT232" s="239" t="s">
        <v>151</v>
      </c>
      <c r="AU232" s="239" t="s">
        <v>83</v>
      </c>
      <c r="AY232" s="17" t="s">
        <v>148</v>
      </c>
      <c r="BE232" s="240">
        <f>IF(N232="základní",J232,0)</f>
        <v>0</v>
      </c>
      <c r="BF232" s="240">
        <f>IF(N232="snížená",J232,0)</f>
        <v>0</v>
      </c>
      <c r="BG232" s="240">
        <f>IF(N232="zákl. přenesená",J232,0)</f>
        <v>0</v>
      </c>
      <c r="BH232" s="240">
        <f>IF(N232="sníž. přenesená",J232,0)</f>
        <v>0</v>
      </c>
      <c r="BI232" s="240">
        <f>IF(N232="nulová",J232,0)</f>
        <v>0</v>
      </c>
      <c r="BJ232" s="17" t="s">
        <v>81</v>
      </c>
      <c r="BK232" s="240">
        <f>ROUND(I232*H232,2)</f>
        <v>0</v>
      </c>
      <c r="BL232" s="17" t="s">
        <v>114</v>
      </c>
      <c r="BM232" s="239" t="s">
        <v>263</v>
      </c>
    </row>
    <row r="233" s="2" customFormat="1">
      <c r="A233" s="38"/>
      <c r="B233" s="39"/>
      <c r="C233" s="40"/>
      <c r="D233" s="241" t="s">
        <v>157</v>
      </c>
      <c r="E233" s="40"/>
      <c r="F233" s="242" t="s">
        <v>264</v>
      </c>
      <c r="G233" s="40"/>
      <c r="H233" s="40"/>
      <c r="I233" s="148"/>
      <c r="J233" s="40"/>
      <c r="K233" s="40"/>
      <c r="L233" s="44"/>
      <c r="M233" s="243"/>
      <c r="N233" s="244"/>
      <c r="O233" s="84"/>
      <c r="P233" s="84"/>
      <c r="Q233" s="84"/>
      <c r="R233" s="84"/>
      <c r="S233" s="84"/>
      <c r="T233" s="85"/>
      <c r="U233" s="38"/>
      <c r="V233" s="38"/>
      <c r="W233" s="38"/>
      <c r="X233" s="38"/>
      <c r="Y233" s="38"/>
      <c r="Z233" s="38"/>
      <c r="AA233" s="38"/>
      <c r="AB233" s="38"/>
      <c r="AC233" s="38"/>
      <c r="AD233" s="38"/>
      <c r="AE233" s="38"/>
      <c r="AT233" s="17" t="s">
        <v>157</v>
      </c>
      <c r="AU233" s="17" t="s">
        <v>83</v>
      </c>
    </row>
    <row r="234" s="2" customFormat="1">
      <c r="A234" s="38"/>
      <c r="B234" s="39"/>
      <c r="C234" s="40"/>
      <c r="D234" s="241" t="s">
        <v>159</v>
      </c>
      <c r="E234" s="40"/>
      <c r="F234" s="245" t="s">
        <v>265</v>
      </c>
      <c r="G234" s="40"/>
      <c r="H234" s="40"/>
      <c r="I234" s="148"/>
      <c r="J234" s="40"/>
      <c r="K234" s="40"/>
      <c r="L234" s="44"/>
      <c r="M234" s="243"/>
      <c r="N234" s="244"/>
      <c r="O234" s="84"/>
      <c r="P234" s="84"/>
      <c r="Q234" s="84"/>
      <c r="R234" s="84"/>
      <c r="S234" s="84"/>
      <c r="T234" s="85"/>
      <c r="U234" s="38"/>
      <c r="V234" s="38"/>
      <c r="W234" s="38"/>
      <c r="X234" s="38"/>
      <c r="Y234" s="38"/>
      <c r="Z234" s="38"/>
      <c r="AA234" s="38"/>
      <c r="AB234" s="38"/>
      <c r="AC234" s="38"/>
      <c r="AD234" s="38"/>
      <c r="AE234" s="38"/>
      <c r="AT234" s="17" t="s">
        <v>159</v>
      </c>
      <c r="AU234" s="17" t="s">
        <v>83</v>
      </c>
    </row>
    <row r="235" s="2" customFormat="1" ht="21.75" customHeight="1">
      <c r="A235" s="38"/>
      <c r="B235" s="39"/>
      <c r="C235" s="228" t="s">
        <v>360</v>
      </c>
      <c r="D235" s="228" t="s">
        <v>151</v>
      </c>
      <c r="E235" s="229" t="s">
        <v>271</v>
      </c>
      <c r="F235" s="230" t="s">
        <v>272</v>
      </c>
      <c r="G235" s="231" t="s">
        <v>273</v>
      </c>
      <c r="H235" s="232">
        <v>88</v>
      </c>
      <c r="I235" s="233"/>
      <c r="J235" s="234">
        <f>ROUND(I235*H235,2)</f>
        <v>0</v>
      </c>
      <c r="K235" s="230" t="s">
        <v>155</v>
      </c>
      <c r="L235" s="44"/>
      <c r="M235" s="235" t="s">
        <v>19</v>
      </c>
      <c r="N235" s="236" t="s">
        <v>45</v>
      </c>
      <c r="O235" s="84"/>
      <c r="P235" s="237">
        <f>O235*H235</f>
        <v>0</v>
      </c>
      <c r="Q235" s="237">
        <v>0</v>
      </c>
      <c r="R235" s="237">
        <f>Q235*H235</f>
        <v>0</v>
      </c>
      <c r="S235" s="237">
        <v>0</v>
      </c>
      <c r="T235" s="238">
        <f>S235*H235</f>
        <v>0</v>
      </c>
      <c r="U235" s="38"/>
      <c r="V235" s="38"/>
      <c r="W235" s="38"/>
      <c r="X235" s="38"/>
      <c r="Y235" s="38"/>
      <c r="Z235" s="38"/>
      <c r="AA235" s="38"/>
      <c r="AB235" s="38"/>
      <c r="AC235" s="38"/>
      <c r="AD235" s="38"/>
      <c r="AE235" s="38"/>
      <c r="AR235" s="239" t="s">
        <v>114</v>
      </c>
      <c r="AT235" s="239" t="s">
        <v>151</v>
      </c>
      <c r="AU235" s="239" t="s">
        <v>83</v>
      </c>
      <c r="AY235" s="17" t="s">
        <v>148</v>
      </c>
      <c r="BE235" s="240">
        <f>IF(N235="základní",J235,0)</f>
        <v>0</v>
      </c>
      <c r="BF235" s="240">
        <f>IF(N235="snížená",J235,0)</f>
        <v>0</v>
      </c>
      <c r="BG235" s="240">
        <f>IF(N235="zákl. přenesená",J235,0)</f>
        <v>0</v>
      </c>
      <c r="BH235" s="240">
        <f>IF(N235="sníž. přenesená",J235,0)</f>
        <v>0</v>
      </c>
      <c r="BI235" s="240">
        <f>IF(N235="nulová",J235,0)</f>
        <v>0</v>
      </c>
      <c r="BJ235" s="17" t="s">
        <v>81</v>
      </c>
      <c r="BK235" s="240">
        <f>ROUND(I235*H235,2)</f>
        <v>0</v>
      </c>
      <c r="BL235" s="17" t="s">
        <v>114</v>
      </c>
      <c r="BM235" s="239" t="s">
        <v>274</v>
      </c>
    </row>
    <row r="236" s="2" customFormat="1">
      <c r="A236" s="38"/>
      <c r="B236" s="39"/>
      <c r="C236" s="40"/>
      <c r="D236" s="241" t="s">
        <v>157</v>
      </c>
      <c r="E236" s="40"/>
      <c r="F236" s="242" t="s">
        <v>275</v>
      </c>
      <c r="G236" s="40"/>
      <c r="H236" s="40"/>
      <c r="I236" s="148"/>
      <c r="J236" s="40"/>
      <c r="K236" s="40"/>
      <c r="L236" s="44"/>
      <c r="M236" s="243"/>
      <c r="N236" s="244"/>
      <c r="O236" s="84"/>
      <c r="P236" s="84"/>
      <c r="Q236" s="84"/>
      <c r="R236" s="84"/>
      <c r="S236" s="84"/>
      <c r="T236" s="85"/>
      <c r="U236" s="38"/>
      <c r="V236" s="38"/>
      <c r="W236" s="38"/>
      <c r="X236" s="38"/>
      <c r="Y236" s="38"/>
      <c r="Z236" s="38"/>
      <c r="AA236" s="38"/>
      <c r="AB236" s="38"/>
      <c r="AC236" s="38"/>
      <c r="AD236" s="38"/>
      <c r="AE236" s="38"/>
      <c r="AT236" s="17" t="s">
        <v>157</v>
      </c>
      <c r="AU236" s="17" t="s">
        <v>83</v>
      </c>
    </row>
    <row r="237" s="2" customFormat="1">
      <c r="A237" s="38"/>
      <c r="B237" s="39"/>
      <c r="C237" s="40"/>
      <c r="D237" s="241" t="s">
        <v>159</v>
      </c>
      <c r="E237" s="40"/>
      <c r="F237" s="245" t="s">
        <v>276</v>
      </c>
      <c r="G237" s="40"/>
      <c r="H237" s="40"/>
      <c r="I237" s="148"/>
      <c r="J237" s="40"/>
      <c r="K237" s="40"/>
      <c r="L237" s="44"/>
      <c r="M237" s="243"/>
      <c r="N237" s="244"/>
      <c r="O237" s="84"/>
      <c r="P237" s="84"/>
      <c r="Q237" s="84"/>
      <c r="R237" s="84"/>
      <c r="S237" s="84"/>
      <c r="T237" s="85"/>
      <c r="U237" s="38"/>
      <c r="V237" s="38"/>
      <c r="W237" s="38"/>
      <c r="X237" s="38"/>
      <c r="Y237" s="38"/>
      <c r="Z237" s="38"/>
      <c r="AA237" s="38"/>
      <c r="AB237" s="38"/>
      <c r="AC237" s="38"/>
      <c r="AD237" s="38"/>
      <c r="AE237" s="38"/>
      <c r="AT237" s="17" t="s">
        <v>159</v>
      </c>
      <c r="AU237" s="17" t="s">
        <v>83</v>
      </c>
    </row>
    <row r="238" s="13" customFormat="1">
      <c r="A238" s="13"/>
      <c r="B238" s="246"/>
      <c r="C238" s="247"/>
      <c r="D238" s="241" t="s">
        <v>173</v>
      </c>
      <c r="E238" s="248" t="s">
        <v>19</v>
      </c>
      <c r="F238" s="249" t="s">
        <v>583</v>
      </c>
      <c r="G238" s="247"/>
      <c r="H238" s="250">
        <v>10</v>
      </c>
      <c r="I238" s="251"/>
      <c r="J238" s="247"/>
      <c r="K238" s="247"/>
      <c r="L238" s="252"/>
      <c r="M238" s="253"/>
      <c r="N238" s="254"/>
      <c r="O238" s="254"/>
      <c r="P238" s="254"/>
      <c r="Q238" s="254"/>
      <c r="R238" s="254"/>
      <c r="S238" s="254"/>
      <c r="T238" s="255"/>
      <c r="U238" s="13"/>
      <c r="V238" s="13"/>
      <c r="W238" s="13"/>
      <c r="X238" s="13"/>
      <c r="Y238" s="13"/>
      <c r="Z238" s="13"/>
      <c r="AA238" s="13"/>
      <c r="AB238" s="13"/>
      <c r="AC238" s="13"/>
      <c r="AD238" s="13"/>
      <c r="AE238" s="13"/>
      <c r="AT238" s="256" t="s">
        <v>173</v>
      </c>
      <c r="AU238" s="256" t="s">
        <v>83</v>
      </c>
      <c r="AV238" s="13" t="s">
        <v>83</v>
      </c>
      <c r="AW238" s="13" t="s">
        <v>35</v>
      </c>
      <c r="AX238" s="13" t="s">
        <v>74</v>
      </c>
      <c r="AY238" s="256" t="s">
        <v>148</v>
      </c>
    </row>
    <row r="239" s="13" customFormat="1">
      <c r="A239" s="13"/>
      <c r="B239" s="246"/>
      <c r="C239" s="247"/>
      <c r="D239" s="241" t="s">
        <v>173</v>
      </c>
      <c r="E239" s="248" t="s">
        <v>19</v>
      </c>
      <c r="F239" s="249" t="s">
        <v>584</v>
      </c>
      <c r="G239" s="247"/>
      <c r="H239" s="250">
        <v>12</v>
      </c>
      <c r="I239" s="251"/>
      <c r="J239" s="247"/>
      <c r="K239" s="247"/>
      <c r="L239" s="252"/>
      <c r="M239" s="253"/>
      <c r="N239" s="254"/>
      <c r="O239" s="254"/>
      <c r="P239" s="254"/>
      <c r="Q239" s="254"/>
      <c r="R239" s="254"/>
      <c r="S239" s="254"/>
      <c r="T239" s="255"/>
      <c r="U239" s="13"/>
      <c r="V239" s="13"/>
      <c r="W239" s="13"/>
      <c r="X239" s="13"/>
      <c r="Y239" s="13"/>
      <c r="Z239" s="13"/>
      <c r="AA239" s="13"/>
      <c r="AB239" s="13"/>
      <c r="AC239" s="13"/>
      <c r="AD239" s="13"/>
      <c r="AE239" s="13"/>
      <c r="AT239" s="256" t="s">
        <v>173</v>
      </c>
      <c r="AU239" s="256" t="s">
        <v>83</v>
      </c>
      <c r="AV239" s="13" t="s">
        <v>83</v>
      </c>
      <c r="AW239" s="13" t="s">
        <v>35</v>
      </c>
      <c r="AX239" s="13" t="s">
        <v>74</v>
      </c>
      <c r="AY239" s="256" t="s">
        <v>148</v>
      </c>
    </row>
    <row r="240" s="13" customFormat="1">
      <c r="A240" s="13"/>
      <c r="B240" s="246"/>
      <c r="C240" s="247"/>
      <c r="D240" s="241" t="s">
        <v>173</v>
      </c>
      <c r="E240" s="248" t="s">
        <v>19</v>
      </c>
      <c r="F240" s="249" t="s">
        <v>585</v>
      </c>
      <c r="G240" s="247"/>
      <c r="H240" s="250">
        <v>8</v>
      </c>
      <c r="I240" s="251"/>
      <c r="J240" s="247"/>
      <c r="K240" s="247"/>
      <c r="L240" s="252"/>
      <c r="M240" s="253"/>
      <c r="N240" s="254"/>
      <c r="O240" s="254"/>
      <c r="P240" s="254"/>
      <c r="Q240" s="254"/>
      <c r="R240" s="254"/>
      <c r="S240" s="254"/>
      <c r="T240" s="255"/>
      <c r="U240" s="13"/>
      <c r="V240" s="13"/>
      <c r="W240" s="13"/>
      <c r="X240" s="13"/>
      <c r="Y240" s="13"/>
      <c r="Z240" s="13"/>
      <c r="AA240" s="13"/>
      <c r="AB240" s="13"/>
      <c r="AC240" s="13"/>
      <c r="AD240" s="13"/>
      <c r="AE240" s="13"/>
      <c r="AT240" s="256" t="s">
        <v>173</v>
      </c>
      <c r="AU240" s="256" t="s">
        <v>83</v>
      </c>
      <c r="AV240" s="13" t="s">
        <v>83</v>
      </c>
      <c r="AW240" s="13" t="s">
        <v>35</v>
      </c>
      <c r="AX240" s="13" t="s">
        <v>74</v>
      </c>
      <c r="AY240" s="256" t="s">
        <v>148</v>
      </c>
    </row>
    <row r="241" s="13" customFormat="1">
      <c r="A241" s="13"/>
      <c r="B241" s="246"/>
      <c r="C241" s="247"/>
      <c r="D241" s="241" t="s">
        <v>173</v>
      </c>
      <c r="E241" s="248" t="s">
        <v>19</v>
      </c>
      <c r="F241" s="249" t="s">
        <v>586</v>
      </c>
      <c r="G241" s="247"/>
      <c r="H241" s="250">
        <v>8</v>
      </c>
      <c r="I241" s="251"/>
      <c r="J241" s="247"/>
      <c r="K241" s="247"/>
      <c r="L241" s="252"/>
      <c r="M241" s="253"/>
      <c r="N241" s="254"/>
      <c r="O241" s="254"/>
      <c r="P241" s="254"/>
      <c r="Q241" s="254"/>
      <c r="R241" s="254"/>
      <c r="S241" s="254"/>
      <c r="T241" s="255"/>
      <c r="U241" s="13"/>
      <c r="V241" s="13"/>
      <c r="W241" s="13"/>
      <c r="X241" s="13"/>
      <c r="Y241" s="13"/>
      <c r="Z241" s="13"/>
      <c r="AA241" s="13"/>
      <c r="AB241" s="13"/>
      <c r="AC241" s="13"/>
      <c r="AD241" s="13"/>
      <c r="AE241" s="13"/>
      <c r="AT241" s="256" t="s">
        <v>173</v>
      </c>
      <c r="AU241" s="256" t="s">
        <v>83</v>
      </c>
      <c r="AV241" s="13" t="s">
        <v>83</v>
      </c>
      <c r="AW241" s="13" t="s">
        <v>35</v>
      </c>
      <c r="AX241" s="13" t="s">
        <v>74</v>
      </c>
      <c r="AY241" s="256" t="s">
        <v>148</v>
      </c>
    </row>
    <row r="242" s="13" customFormat="1">
      <c r="A242" s="13"/>
      <c r="B242" s="246"/>
      <c r="C242" s="247"/>
      <c r="D242" s="241" t="s">
        <v>173</v>
      </c>
      <c r="E242" s="248" t="s">
        <v>19</v>
      </c>
      <c r="F242" s="249" t="s">
        <v>587</v>
      </c>
      <c r="G242" s="247"/>
      <c r="H242" s="250">
        <v>10</v>
      </c>
      <c r="I242" s="251"/>
      <c r="J242" s="247"/>
      <c r="K242" s="247"/>
      <c r="L242" s="252"/>
      <c r="M242" s="253"/>
      <c r="N242" s="254"/>
      <c r="O242" s="254"/>
      <c r="P242" s="254"/>
      <c r="Q242" s="254"/>
      <c r="R242" s="254"/>
      <c r="S242" s="254"/>
      <c r="T242" s="255"/>
      <c r="U242" s="13"/>
      <c r="V242" s="13"/>
      <c r="W242" s="13"/>
      <c r="X242" s="13"/>
      <c r="Y242" s="13"/>
      <c r="Z242" s="13"/>
      <c r="AA242" s="13"/>
      <c r="AB242" s="13"/>
      <c r="AC242" s="13"/>
      <c r="AD242" s="13"/>
      <c r="AE242" s="13"/>
      <c r="AT242" s="256" t="s">
        <v>173</v>
      </c>
      <c r="AU242" s="256" t="s">
        <v>83</v>
      </c>
      <c r="AV242" s="13" t="s">
        <v>83</v>
      </c>
      <c r="AW242" s="13" t="s">
        <v>35</v>
      </c>
      <c r="AX242" s="13" t="s">
        <v>74</v>
      </c>
      <c r="AY242" s="256" t="s">
        <v>148</v>
      </c>
    </row>
    <row r="243" s="13" customFormat="1">
      <c r="A243" s="13"/>
      <c r="B243" s="246"/>
      <c r="C243" s="247"/>
      <c r="D243" s="241" t="s">
        <v>173</v>
      </c>
      <c r="E243" s="248" t="s">
        <v>19</v>
      </c>
      <c r="F243" s="249" t="s">
        <v>588</v>
      </c>
      <c r="G243" s="247"/>
      <c r="H243" s="250">
        <v>20</v>
      </c>
      <c r="I243" s="251"/>
      <c r="J243" s="247"/>
      <c r="K243" s="247"/>
      <c r="L243" s="252"/>
      <c r="M243" s="253"/>
      <c r="N243" s="254"/>
      <c r="O243" s="254"/>
      <c r="P243" s="254"/>
      <c r="Q243" s="254"/>
      <c r="R243" s="254"/>
      <c r="S243" s="254"/>
      <c r="T243" s="255"/>
      <c r="U243" s="13"/>
      <c r="V243" s="13"/>
      <c r="W243" s="13"/>
      <c r="X243" s="13"/>
      <c r="Y243" s="13"/>
      <c r="Z243" s="13"/>
      <c r="AA243" s="13"/>
      <c r="AB243" s="13"/>
      <c r="AC243" s="13"/>
      <c r="AD243" s="13"/>
      <c r="AE243" s="13"/>
      <c r="AT243" s="256" t="s">
        <v>173</v>
      </c>
      <c r="AU243" s="256" t="s">
        <v>83</v>
      </c>
      <c r="AV243" s="13" t="s">
        <v>83</v>
      </c>
      <c r="AW243" s="13" t="s">
        <v>35</v>
      </c>
      <c r="AX243" s="13" t="s">
        <v>74</v>
      </c>
      <c r="AY243" s="256" t="s">
        <v>148</v>
      </c>
    </row>
    <row r="244" s="13" customFormat="1">
      <c r="A244" s="13"/>
      <c r="B244" s="246"/>
      <c r="C244" s="247"/>
      <c r="D244" s="241" t="s">
        <v>173</v>
      </c>
      <c r="E244" s="248" t="s">
        <v>19</v>
      </c>
      <c r="F244" s="249" t="s">
        <v>589</v>
      </c>
      <c r="G244" s="247"/>
      <c r="H244" s="250">
        <v>20</v>
      </c>
      <c r="I244" s="251"/>
      <c r="J244" s="247"/>
      <c r="K244" s="247"/>
      <c r="L244" s="252"/>
      <c r="M244" s="253"/>
      <c r="N244" s="254"/>
      <c r="O244" s="254"/>
      <c r="P244" s="254"/>
      <c r="Q244" s="254"/>
      <c r="R244" s="254"/>
      <c r="S244" s="254"/>
      <c r="T244" s="255"/>
      <c r="U244" s="13"/>
      <c r="V244" s="13"/>
      <c r="W244" s="13"/>
      <c r="X244" s="13"/>
      <c r="Y244" s="13"/>
      <c r="Z244" s="13"/>
      <c r="AA244" s="13"/>
      <c r="AB244" s="13"/>
      <c r="AC244" s="13"/>
      <c r="AD244" s="13"/>
      <c r="AE244" s="13"/>
      <c r="AT244" s="256" t="s">
        <v>173</v>
      </c>
      <c r="AU244" s="256" t="s">
        <v>83</v>
      </c>
      <c r="AV244" s="13" t="s">
        <v>83</v>
      </c>
      <c r="AW244" s="13" t="s">
        <v>35</v>
      </c>
      <c r="AX244" s="13" t="s">
        <v>74</v>
      </c>
      <c r="AY244" s="256" t="s">
        <v>148</v>
      </c>
    </row>
    <row r="245" s="14" customFormat="1">
      <c r="A245" s="14"/>
      <c r="B245" s="257"/>
      <c r="C245" s="258"/>
      <c r="D245" s="241" t="s">
        <v>173</v>
      </c>
      <c r="E245" s="259" t="s">
        <v>19</v>
      </c>
      <c r="F245" s="260" t="s">
        <v>184</v>
      </c>
      <c r="G245" s="258"/>
      <c r="H245" s="261">
        <v>88</v>
      </c>
      <c r="I245" s="262"/>
      <c r="J245" s="258"/>
      <c r="K245" s="258"/>
      <c r="L245" s="263"/>
      <c r="M245" s="264"/>
      <c r="N245" s="265"/>
      <c r="O245" s="265"/>
      <c r="P245" s="265"/>
      <c r="Q245" s="265"/>
      <c r="R245" s="265"/>
      <c r="S245" s="265"/>
      <c r="T245" s="266"/>
      <c r="U245" s="14"/>
      <c r="V245" s="14"/>
      <c r="W245" s="14"/>
      <c r="X245" s="14"/>
      <c r="Y245" s="14"/>
      <c r="Z245" s="14"/>
      <c r="AA245" s="14"/>
      <c r="AB245" s="14"/>
      <c r="AC245" s="14"/>
      <c r="AD245" s="14"/>
      <c r="AE245" s="14"/>
      <c r="AT245" s="267" t="s">
        <v>173</v>
      </c>
      <c r="AU245" s="267" t="s">
        <v>83</v>
      </c>
      <c r="AV245" s="14" t="s">
        <v>114</v>
      </c>
      <c r="AW245" s="14" t="s">
        <v>35</v>
      </c>
      <c r="AX245" s="14" t="s">
        <v>81</v>
      </c>
      <c r="AY245" s="267" t="s">
        <v>148</v>
      </c>
    </row>
    <row r="246" s="2" customFormat="1" ht="21.75" customHeight="1">
      <c r="A246" s="38"/>
      <c r="B246" s="39"/>
      <c r="C246" s="228" t="s">
        <v>366</v>
      </c>
      <c r="D246" s="228" t="s">
        <v>151</v>
      </c>
      <c r="E246" s="229" t="s">
        <v>283</v>
      </c>
      <c r="F246" s="230" t="s">
        <v>284</v>
      </c>
      <c r="G246" s="231" t="s">
        <v>285</v>
      </c>
      <c r="H246" s="232">
        <v>106</v>
      </c>
      <c r="I246" s="233"/>
      <c r="J246" s="234">
        <f>ROUND(I246*H246,2)</f>
        <v>0</v>
      </c>
      <c r="K246" s="230" t="s">
        <v>155</v>
      </c>
      <c r="L246" s="44"/>
      <c r="M246" s="235" t="s">
        <v>19</v>
      </c>
      <c r="N246" s="236" t="s">
        <v>45</v>
      </c>
      <c r="O246" s="84"/>
      <c r="P246" s="237">
        <f>O246*H246</f>
        <v>0</v>
      </c>
      <c r="Q246" s="237">
        <v>0</v>
      </c>
      <c r="R246" s="237">
        <f>Q246*H246</f>
        <v>0</v>
      </c>
      <c r="S246" s="237">
        <v>0</v>
      </c>
      <c r="T246" s="238">
        <f>S246*H246</f>
        <v>0</v>
      </c>
      <c r="U246" s="38"/>
      <c r="V246" s="38"/>
      <c r="W246" s="38"/>
      <c r="X246" s="38"/>
      <c r="Y246" s="38"/>
      <c r="Z246" s="38"/>
      <c r="AA246" s="38"/>
      <c r="AB246" s="38"/>
      <c r="AC246" s="38"/>
      <c r="AD246" s="38"/>
      <c r="AE246" s="38"/>
      <c r="AR246" s="239" t="s">
        <v>114</v>
      </c>
      <c r="AT246" s="239" t="s">
        <v>151</v>
      </c>
      <c r="AU246" s="239" t="s">
        <v>83</v>
      </c>
      <c r="AY246" s="17" t="s">
        <v>148</v>
      </c>
      <c r="BE246" s="240">
        <f>IF(N246="základní",J246,0)</f>
        <v>0</v>
      </c>
      <c r="BF246" s="240">
        <f>IF(N246="snížená",J246,0)</f>
        <v>0</v>
      </c>
      <c r="BG246" s="240">
        <f>IF(N246="zákl. přenesená",J246,0)</f>
        <v>0</v>
      </c>
      <c r="BH246" s="240">
        <f>IF(N246="sníž. přenesená",J246,0)</f>
        <v>0</v>
      </c>
      <c r="BI246" s="240">
        <f>IF(N246="nulová",J246,0)</f>
        <v>0</v>
      </c>
      <c r="BJ246" s="17" t="s">
        <v>81</v>
      </c>
      <c r="BK246" s="240">
        <f>ROUND(I246*H246,2)</f>
        <v>0</v>
      </c>
      <c r="BL246" s="17" t="s">
        <v>114</v>
      </c>
      <c r="BM246" s="239" t="s">
        <v>286</v>
      </c>
    </row>
    <row r="247" s="2" customFormat="1">
      <c r="A247" s="38"/>
      <c r="B247" s="39"/>
      <c r="C247" s="40"/>
      <c r="D247" s="241" t="s">
        <v>157</v>
      </c>
      <c r="E247" s="40"/>
      <c r="F247" s="242" t="s">
        <v>287</v>
      </c>
      <c r="G247" s="40"/>
      <c r="H247" s="40"/>
      <c r="I247" s="148"/>
      <c r="J247" s="40"/>
      <c r="K247" s="40"/>
      <c r="L247" s="44"/>
      <c r="M247" s="243"/>
      <c r="N247" s="244"/>
      <c r="O247" s="84"/>
      <c r="P247" s="84"/>
      <c r="Q247" s="84"/>
      <c r="R247" s="84"/>
      <c r="S247" s="84"/>
      <c r="T247" s="85"/>
      <c r="U247" s="38"/>
      <c r="V247" s="38"/>
      <c r="W247" s="38"/>
      <c r="X247" s="38"/>
      <c r="Y247" s="38"/>
      <c r="Z247" s="38"/>
      <c r="AA247" s="38"/>
      <c r="AB247" s="38"/>
      <c r="AC247" s="38"/>
      <c r="AD247" s="38"/>
      <c r="AE247" s="38"/>
      <c r="AT247" s="17" t="s">
        <v>157</v>
      </c>
      <c r="AU247" s="17" t="s">
        <v>83</v>
      </c>
    </row>
    <row r="248" s="2" customFormat="1">
      <c r="A248" s="38"/>
      <c r="B248" s="39"/>
      <c r="C248" s="40"/>
      <c r="D248" s="241" t="s">
        <v>159</v>
      </c>
      <c r="E248" s="40"/>
      <c r="F248" s="245" t="s">
        <v>288</v>
      </c>
      <c r="G248" s="40"/>
      <c r="H248" s="40"/>
      <c r="I248" s="148"/>
      <c r="J248" s="40"/>
      <c r="K248" s="40"/>
      <c r="L248" s="44"/>
      <c r="M248" s="243"/>
      <c r="N248" s="244"/>
      <c r="O248" s="84"/>
      <c r="P248" s="84"/>
      <c r="Q248" s="84"/>
      <c r="R248" s="84"/>
      <c r="S248" s="84"/>
      <c r="T248" s="85"/>
      <c r="U248" s="38"/>
      <c r="V248" s="38"/>
      <c r="W248" s="38"/>
      <c r="X248" s="38"/>
      <c r="Y248" s="38"/>
      <c r="Z248" s="38"/>
      <c r="AA248" s="38"/>
      <c r="AB248" s="38"/>
      <c r="AC248" s="38"/>
      <c r="AD248" s="38"/>
      <c r="AE248" s="38"/>
      <c r="AT248" s="17" t="s">
        <v>159</v>
      </c>
      <c r="AU248" s="17" t="s">
        <v>83</v>
      </c>
    </row>
    <row r="249" s="2" customFormat="1" ht="21.75" customHeight="1">
      <c r="A249" s="38"/>
      <c r="B249" s="39"/>
      <c r="C249" s="228" t="s">
        <v>372</v>
      </c>
      <c r="D249" s="228" t="s">
        <v>151</v>
      </c>
      <c r="E249" s="229" t="s">
        <v>590</v>
      </c>
      <c r="F249" s="230" t="s">
        <v>591</v>
      </c>
      <c r="G249" s="231" t="s">
        <v>285</v>
      </c>
      <c r="H249" s="232">
        <v>38</v>
      </c>
      <c r="I249" s="233"/>
      <c r="J249" s="234">
        <f>ROUND(I249*H249,2)</f>
        <v>0</v>
      </c>
      <c r="K249" s="230" t="s">
        <v>155</v>
      </c>
      <c r="L249" s="44"/>
      <c r="M249" s="235" t="s">
        <v>19</v>
      </c>
      <c r="N249" s="236" t="s">
        <v>45</v>
      </c>
      <c r="O249" s="84"/>
      <c r="P249" s="237">
        <f>O249*H249</f>
        <v>0</v>
      </c>
      <c r="Q249" s="237">
        <v>0</v>
      </c>
      <c r="R249" s="237">
        <f>Q249*H249</f>
        <v>0</v>
      </c>
      <c r="S249" s="237">
        <v>0</v>
      </c>
      <c r="T249" s="238">
        <f>S249*H249</f>
        <v>0</v>
      </c>
      <c r="U249" s="38"/>
      <c r="V249" s="38"/>
      <c r="W249" s="38"/>
      <c r="X249" s="38"/>
      <c r="Y249" s="38"/>
      <c r="Z249" s="38"/>
      <c r="AA249" s="38"/>
      <c r="AB249" s="38"/>
      <c r="AC249" s="38"/>
      <c r="AD249" s="38"/>
      <c r="AE249" s="38"/>
      <c r="AR249" s="239" t="s">
        <v>114</v>
      </c>
      <c r="AT249" s="239" t="s">
        <v>151</v>
      </c>
      <c r="AU249" s="239" t="s">
        <v>83</v>
      </c>
      <c r="AY249" s="17" t="s">
        <v>148</v>
      </c>
      <c r="BE249" s="240">
        <f>IF(N249="základní",J249,0)</f>
        <v>0</v>
      </c>
      <c r="BF249" s="240">
        <f>IF(N249="snížená",J249,0)</f>
        <v>0</v>
      </c>
      <c r="BG249" s="240">
        <f>IF(N249="zákl. přenesená",J249,0)</f>
        <v>0</v>
      </c>
      <c r="BH249" s="240">
        <f>IF(N249="sníž. přenesená",J249,0)</f>
        <v>0</v>
      </c>
      <c r="BI249" s="240">
        <f>IF(N249="nulová",J249,0)</f>
        <v>0</v>
      </c>
      <c r="BJ249" s="17" t="s">
        <v>81</v>
      </c>
      <c r="BK249" s="240">
        <f>ROUND(I249*H249,2)</f>
        <v>0</v>
      </c>
      <c r="BL249" s="17" t="s">
        <v>114</v>
      </c>
      <c r="BM249" s="239" t="s">
        <v>592</v>
      </c>
    </row>
    <row r="250" s="2" customFormat="1">
      <c r="A250" s="38"/>
      <c r="B250" s="39"/>
      <c r="C250" s="40"/>
      <c r="D250" s="241" t="s">
        <v>157</v>
      </c>
      <c r="E250" s="40"/>
      <c r="F250" s="242" t="s">
        <v>593</v>
      </c>
      <c r="G250" s="40"/>
      <c r="H250" s="40"/>
      <c r="I250" s="148"/>
      <c r="J250" s="40"/>
      <c r="K250" s="40"/>
      <c r="L250" s="44"/>
      <c r="M250" s="243"/>
      <c r="N250" s="244"/>
      <c r="O250" s="84"/>
      <c r="P250" s="84"/>
      <c r="Q250" s="84"/>
      <c r="R250" s="84"/>
      <c r="S250" s="84"/>
      <c r="T250" s="85"/>
      <c r="U250" s="38"/>
      <c r="V250" s="38"/>
      <c r="W250" s="38"/>
      <c r="X250" s="38"/>
      <c r="Y250" s="38"/>
      <c r="Z250" s="38"/>
      <c r="AA250" s="38"/>
      <c r="AB250" s="38"/>
      <c r="AC250" s="38"/>
      <c r="AD250" s="38"/>
      <c r="AE250" s="38"/>
      <c r="AT250" s="17" t="s">
        <v>157</v>
      </c>
      <c r="AU250" s="17" t="s">
        <v>83</v>
      </c>
    </row>
    <row r="251" s="2" customFormat="1">
      <c r="A251" s="38"/>
      <c r="B251" s="39"/>
      <c r="C251" s="40"/>
      <c r="D251" s="241" t="s">
        <v>159</v>
      </c>
      <c r="E251" s="40"/>
      <c r="F251" s="245" t="s">
        <v>288</v>
      </c>
      <c r="G251" s="40"/>
      <c r="H251" s="40"/>
      <c r="I251" s="148"/>
      <c r="J251" s="40"/>
      <c r="K251" s="40"/>
      <c r="L251" s="44"/>
      <c r="M251" s="243"/>
      <c r="N251" s="244"/>
      <c r="O251" s="84"/>
      <c r="P251" s="84"/>
      <c r="Q251" s="84"/>
      <c r="R251" s="84"/>
      <c r="S251" s="84"/>
      <c r="T251" s="85"/>
      <c r="U251" s="38"/>
      <c r="V251" s="38"/>
      <c r="W251" s="38"/>
      <c r="X251" s="38"/>
      <c r="Y251" s="38"/>
      <c r="Z251" s="38"/>
      <c r="AA251" s="38"/>
      <c r="AB251" s="38"/>
      <c r="AC251" s="38"/>
      <c r="AD251" s="38"/>
      <c r="AE251" s="38"/>
      <c r="AT251" s="17" t="s">
        <v>159</v>
      </c>
      <c r="AU251" s="17" t="s">
        <v>83</v>
      </c>
    </row>
    <row r="252" s="2" customFormat="1" ht="21.75" customHeight="1">
      <c r="A252" s="38"/>
      <c r="B252" s="39"/>
      <c r="C252" s="228" t="s">
        <v>378</v>
      </c>
      <c r="D252" s="228" t="s">
        <v>151</v>
      </c>
      <c r="E252" s="229" t="s">
        <v>312</v>
      </c>
      <c r="F252" s="230" t="s">
        <v>313</v>
      </c>
      <c r="G252" s="231" t="s">
        <v>285</v>
      </c>
      <c r="H252" s="232">
        <v>36</v>
      </c>
      <c r="I252" s="233"/>
      <c r="J252" s="234">
        <f>ROUND(I252*H252,2)</f>
        <v>0</v>
      </c>
      <c r="K252" s="230" t="s">
        <v>155</v>
      </c>
      <c r="L252" s="44"/>
      <c r="M252" s="235" t="s">
        <v>19</v>
      </c>
      <c r="N252" s="236" t="s">
        <v>45</v>
      </c>
      <c r="O252" s="84"/>
      <c r="P252" s="237">
        <f>O252*H252</f>
        <v>0</v>
      </c>
      <c r="Q252" s="237">
        <v>0</v>
      </c>
      <c r="R252" s="237">
        <f>Q252*H252</f>
        <v>0</v>
      </c>
      <c r="S252" s="237">
        <v>0</v>
      </c>
      <c r="T252" s="238">
        <f>S252*H252</f>
        <v>0</v>
      </c>
      <c r="U252" s="38"/>
      <c r="V252" s="38"/>
      <c r="W252" s="38"/>
      <c r="X252" s="38"/>
      <c r="Y252" s="38"/>
      <c r="Z252" s="38"/>
      <c r="AA252" s="38"/>
      <c r="AB252" s="38"/>
      <c r="AC252" s="38"/>
      <c r="AD252" s="38"/>
      <c r="AE252" s="38"/>
      <c r="AR252" s="239" t="s">
        <v>114</v>
      </c>
      <c r="AT252" s="239" t="s">
        <v>151</v>
      </c>
      <c r="AU252" s="239" t="s">
        <v>83</v>
      </c>
      <c r="AY252" s="17" t="s">
        <v>148</v>
      </c>
      <c r="BE252" s="240">
        <f>IF(N252="základní",J252,0)</f>
        <v>0</v>
      </c>
      <c r="BF252" s="240">
        <f>IF(N252="snížená",J252,0)</f>
        <v>0</v>
      </c>
      <c r="BG252" s="240">
        <f>IF(N252="zákl. přenesená",J252,0)</f>
        <v>0</v>
      </c>
      <c r="BH252" s="240">
        <f>IF(N252="sníž. přenesená",J252,0)</f>
        <v>0</v>
      </c>
      <c r="BI252" s="240">
        <f>IF(N252="nulová",J252,0)</f>
        <v>0</v>
      </c>
      <c r="BJ252" s="17" t="s">
        <v>81</v>
      </c>
      <c r="BK252" s="240">
        <f>ROUND(I252*H252,2)</f>
        <v>0</v>
      </c>
      <c r="BL252" s="17" t="s">
        <v>114</v>
      </c>
      <c r="BM252" s="239" t="s">
        <v>314</v>
      </c>
    </row>
    <row r="253" s="2" customFormat="1">
      <c r="A253" s="38"/>
      <c r="B253" s="39"/>
      <c r="C253" s="40"/>
      <c r="D253" s="241" t="s">
        <v>157</v>
      </c>
      <c r="E253" s="40"/>
      <c r="F253" s="242" t="s">
        <v>315</v>
      </c>
      <c r="G253" s="40"/>
      <c r="H253" s="40"/>
      <c r="I253" s="148"/>
      <c r="J253" s="40"/>
      <c r="K253" s="40"/>
      <c r="L253" s="44"/>
      <c r="M253" s="243"/>
      <c r="N253" s="244"/>
      <c r="O253" s="84"/>
      <c r="P253" s="84"/>
      <c r="Q253" s="84"/>
      <c r="R253" s="84"/>
      <c r="S253" s="84"/>
      <c r="T253" s="85"/>
      <c r="U253" s="38"/>
      <c r="V253" s="38"/>
      <c r="W253" s="38"/>
      <c r="X253" s="38"/>
      <c r="Y253" s="38"/>
      <c r="Z253" s="38"/>
      <c r="AA253" s="38"/>
      <c r="AB253" s="38"/>
      <c r="AC253" s="38"/>
      <c r="AD253" s="38"/>
      <c r="AE253" s="38"/>
      <c r="AT253" s="17" t="s">
        <v>157</v>
      </c>
      <c r="AU253" s="17" t="s">
        <v>83</v>
      </c>
    </row>
    <row r="254" s="2" customFormat="1">
      <c r="A254" s="38"/>
      <c r="B254" s="39"/>
      <c r="C254" s="40"/>
      <c r="D254" s="241" t="s">
        <v>159</v>
      </c>
      <c r="E254" s="40"/>
      <c r="F254" s="245" t="s">
        <v>305</v>
      </c>
      <c r="G254" s="40"/>
      <c r="H254" s="40"/>
      <c r="I254" s="148"/>
      <c r="J254" s="40"/>
      <c r="K254" s="40"/>
      <c r="L254" s="44"/>
      <c r="M254" s="243"/>
      <c r="N254" s="244"/>
      <c r="O254" s="84"/>
      <c r="P254" s="84"/>
      <c r="Q254" s="84"/>
      <c r="R254" s="84"/>
      <c r="S254" s="84"/>
      <c r="T254" s="85"/>
      <c r="U254" s="38"/>
      <c r="V254" s="38"/>
      <c r="W254" s="38"/>
      <c r="X254" s="38"/>
      <c r="Y254" s="38"/>
      <c r="Z254" s="38"/>
      <c r="AA254" s="38"/>
      <c r="AB254" s="38"/>
      <c r="AC254" s="38"/>
      <c r="AD254" s="38"/>
      <c r="AE254" s="38"/>
      <c r="AT254" s="17" t="s">
        <v>159</v>
      </c>
      <c r="AU254" s="17" t="s">
        <v>83</v>
      </c>
    </row>
    <row r="255" s="2" customFormat="1" ht="21.75" customHeight="1">
      <c r="A255" s="38"/>
      <c r="B255" s="39"/>
      <c r="C255" s="228" t="s">
        <v>383</v>
      </c>
      <c r="D255" s="228" t="s">
        <v>151</v>
      </c>
      <c r="E255" s="229" t="s">
        <v>317</v>
      </c>
      <c r="F255" s="230" t="s">
        <v>318</v>
      </c>
      <c r="G255" s="231" t="s">
        <v>273</v>
      </c>
      <c r="H255" s="232">
        <v>2000</v>
      </c>
      <c r="I255" s="233"/>
      <c r="J255" s="234">
        <f>ROUND(I255*H255,2)</f>
        <v>0</v>
      </c>
      <c r="K255" s="230" t="s">
        <v>155</v>
      </c>
      <c r="L255" s="44"/>
      <c r="M255" s="235" t="s">
        <v>19</v>
      </c>
      <c r="N255" s="236" t="s">
        <v>45</v>
      </c>
      <c r="O255" s="84"/>
      <c r="P255" s="237">
        <f>O255*H255</f>
        <v>0</v>
      </c>
      <c r="Q255" s="237">
        <v>0</v>
      </c>
      <c r="R255" s="237">
        <f>Q255*H255</f>
        <v>0</v>
      </c>
      <c r="S255" s="237">
        <v>0</v>
      </c>
      <c r="T255" s="238">
        <f>S255*H255</f>
        <v>0</v>
      </c>
      <c r="U255" s="38"/>
      <c r="V255" s="38"/>
      <c r="W255" s="38"/>
      <c r="X255" s="38"/>
      <c r="Y255" s="38"/>
      <c r="Z255" s="38"/>
      <c r="AA255" s="38"/>
      <c r="AB255" s="38"/>
      <c r="AC255" s="38"/>
      <c r="AD255" s="38"/>
      <c r="AE255" s="38"/>
      <c r="AR255" s="239" t="s">
        <v>114</v>
      </c>
      <c r="AT255" s="239" t="s">
        <v>151</v>
      </c>
      <c r="AU255" s="239" t="s">
        <v>83</v>
      </c>
      <c r="AY255" s="17" t="s">
        <v>148</v>
      </c>
      <c r="BE255" s="240">
        <f>IF(N255="základní",J255,0)</f>
        <v>0</v>
      </c>
      <c r="BF255" s="240">
        <f>IF(N255="snížená",J255,0)</f>
        <v>0</v>
      </c>
      <c r="BG255" s="240">
        <f>IF(N255="zákl. přenesená",J255,0)</f>
        <v>0</v>
      </c>
      <c r="BH255" s="240">
        <f>IF(N255="sníž. přenesená",J255,0)</f>
        <v>0</v>
      </c>
      <c r="BI255" s="240">
        <f>IF(N255="nulová",J255,0)</f>
        <v>0</v>
      </c>
      <c r="BJ255" s="17" t="s">
        <v>81</v>
      </c>
      <c r="BK255" s="240">
        <f>ROUND(I255*H255,2)</f>
        <v>0</v>
      </c>
      <c r="BL255" s="17" t="s">
        <v>114</v>
      </c>
      <c r="BM255" s="239" t="s">
        <v>319</v>
      </c>
    </row>
    <row r="256" s="2" customFormat="1">
      <c r="A256" s="38"/>
      <c r="B256" s="39"/>
      <c r="C256" s="40"/>
      <c r="D256" s="241" t="s">
        <v>157</v>
      </c>
      <c r="E256" s="40"/>
      <c r="F256" s="242" t="s">
        <v>320</v>
      </c>
      <c r="G256" s="40"/>
      <c r="H256" s="40"/>
      <c r="I256" s="148"/>
      <c r="J256" s="40"/>
      <c r="K256" s="40"/>
      <c r="L256" s="44"/>
      <c r="M256" s="243"/>
      <c r="N256" s="244"/>
      <c r="O256" s="84"/>
      <c r="P256" s="84"/>
      <c r="Q256" s="84"/>
      <c r="R256" s="84"/>
      <c r="S256" s="84"/>
      <c r="T256" s="85"/>
      <c r="U256" s="38"/>
      <c r="V256" s="38"/>
      <c r="W256" s="38"/>
      <c r="X256" s="38"/>
      <c r="Y256" s="38"/>
      <c r="Z256" s="38"/>
      <c r="AA256" s="38"/>
      <c r="AB256" s="38"/>
      <c r="AC256" s="38"/>
      <c r="AD256" s="38"/>
      <c r="AE256" s="38"/>
      <c r="AT256" s="17" t="s">
        <v>157</v>
      </c>
      <c r="AU256" s="17" t="s">
        <v>83</v>
      </c>
    </row>
    <row r="257" s="2" customFormat="1">
      <c r="A257" s="38"/>
      <c r="B257" s="39"/>
      <c r="C257" s="40"/>
      <c r="D257" s="241" t="s">
        <v>159</v>
      </c>
      <c r="E257" s="40"/>
      <c r="F257" s="245" t="s">
        <v>321</v>
      </c>
      <c r="G257" s="40"/>
      <c r="H257" s="40"/>
      <c r="I257" s="148"/>
      <c r="J257" s="40"/>
      <c r="K257" s="40"/>
      <c r="L257" s="44"/>
      <c r="M257" s="243"/>
      <c r="N257" s="244"/>
      <c r="O257" s="84"/>
      <c r="P257" s="84"/>
      <c r="Q257" s="84"/>
      <c r="R257" s="84"/>
      <c r="S257" s="84"/>
      <c r="T257" s="85"/>
      <c r="U257" s="38"/>
      <c r="V257" s="38"/>
      <c r="W257" s="38"/>
      <c r="X257" s="38"/>
      <c r="Y257" s="38"/>
      <c r="Z257" s="38"/>
      <c r="AA257" s="38"/>
      <c r="AB257" s="38"/>
      <c r="AC257" s="38"/>
      <c r="AD257" s="38"/>
      <c r="AE257" s="38"/>
      <c r="AT257" s="17" t="s">
        <v>159</v>
      </c>
      <c r="AU257" s="17" t="s">
        <v>83</v>
      </c>
    </row>
    <row r="258" s="2" customFormat="1" ht="21.75" customHeight="1">
      <c r="A258" s="38"/>
      <c r="B258" s="39"/>
      <c r="C258" s="228" t="s">
        <v>388</v>
      </c>
      <c r="D258" s="228" t="s">
        <v>151</v>
      </c>
      <c r="E258" s="229" t="s">
        <v>323</v>
      </c>
      <c r="F258" s="230" t="s">
        <v>324</v>
      </c>
      <c r="G258" s="231" t="s">
        <v>196</v>
      </c>
      <c r="H258" s="232">
        <v>490</v>
      </c>
      <c r="I258" s="233"/>
      <c r="J258" s="234">
        <f>ROUND(I258*H258,2)</f>
        <v>0</v>
      </c>
      <c r="K258" s="230" t="s">
        <v>155</v>
      </c>
      <c r="L258" s="44"/>
      <c r="M258" s="235" t="s">
        <v>19</v>
      </c>
      <c r="N258" s="236" t="s">
        <v>45</v>
      </c>
      <c r="O258" s="84"/>
      <c r="P258" s="237">
        <f>O258*H258</f>
        <v>0</v>
      </c>
      <c r="Q258" s="237">
        <v>0</v>
      </c>
      <c r="R258" s="237">
        <f>Q258*H258</f>
        <v>0</v>
      </c>
      <c r="S258" s="237">
        <v>0</v>
      </c>
      <c r="T258" s="238">
        <f>S258*H258</f>
        <v>0</v>
      </c>
      <c r="U258" s="38"/>
      <c r="V258" s="38"/>
      <c r="W258" s="38"/>
      <c r="X258" s="38"/>
      <c r="Y258" s="38"/>
      <c r="Z258" s="38"/>
      <c r="AA258" s="38"/>
      <c r="AB258" s="38"/>
      <c r="AC258" s="38"/>
      <c r="AD258" s="38"/>
      <c r="AE258" s="38"/>
      <c r="AR258" s="239" t="s">
        <v>114</v>
      </c>
      <c r="AT258" s="239" t="s">
        <v>151</v>
      </c>
      <c r="AU258" s="239" t="s">
        <v>83</v>
      </c>
      <c r="AY258" s="17" t="s">
        <v>148</v>
      </c>
      <c r="BE258" s="240">
        <f>IF(N258="základní",J258,0)</f>
        <v>0</v>
      </c>
      <c r="BF258" s="240">
        <f>IF(N258="snížená",J258,0)</f>
        <v>0</v>
      </c>
      <c r="BG258" s="240">
        <f>IF(N258="zákl. přenesená",J258,0)</f>
        <v>0</v>
      </c>
      <c r="BH258" s="240">
        <f>IF(N258="sníž. přenesená",J258,0)</f>
        <v>0</v>
      </c>
      <c r="BI258" s="240">
        <f>IF(N258="nulová",J258,0)</f>
        <v>0</v>
      </c>
      <c r="BJ258" s="17" t="s">
        <v>81</v>
      </c>
      <c r="BK258" s="240">
        <f>ROUND(I258*H258,2)</f>
        <v>0</v>
      </c>
      <c r="BL258" s="17" t="s">
        <v>114</v>
      </c>
      <c r="BM258" s="239" t="s">
        <v>325</v>
      </c>
    </row>
    <row r="259" s="2" customFormat="1">
      <c r="A259" s="38"/>
      <c r="B259" s="39"/>
      <c r="C259" s="40"/>
      <c r="D259" s="241" t="s">
        <v>157</v>
      </c>
      <c r="E259" s="40"/>
      <c r="F259" s="242" t="s">
        <v>326</v>
      </c>
      <c r="G259" s="40"/>
      <c r="H259" s="40"/>
      <c r="I259" s="148"/>
      <c r="J259" s="40"/>
      <c r="K259" s="40"/>
      <c r="L259" s="44"/>
      <c r="M259" s="243"/>
      <c r="N259" s="244"/>
      <c r="O259" s="84"/>
      <c r="P259" s="84"/>
      <c r="Q259" s="84"/>
      <c r="R259" s="84"/>
      <c r="S259" s="84"/>
      <c r="T259" s="85"/>
      <c r="U259" s="38"/>
      <c r="V259" s="38"/>
      <c r="W259" s="38"/>
      <c r="X259" s="38"/>
      <c r="Y259" s="38"/>
      <c r="Z259" s="38"/>
      <c r="AA259" s="38"/>
      <c r="AB259" s="38"/>
      <c r="AC259" s="38"/>
      <c r="AD259" s="38"/>
      <c r="AE259" s="38"/>
      <c r="AT259" s="17" t="s">
        <v>157</v>
      </c>
      <c r="AU259" s="17" t="s">
        <v>83</v>
      </c>
    </row>
    <row r="260" s="2" customFormat="1">
      <c r="A260" s="38"/>
      <c r="B260" s="39"/>
      <c r="C260" s="40"/>
      <c r="D260" s="241" t="s">
        <v>159</v>
      </c>
      <c r="E260" s="40"/>
      <c r="F260" s="245" t="s">
        <v>327</v>
      </c>
      <c r="G260" s="40"/>
      <c r="H260" s="40"/>
      <c r="I260" s="148"/>
      <c r="J260" s="40"/>
      <c r="K260" s="40"/>
      <c r="L260" s="44"/>
      <c r="M260" s="243"/>
      <c r="N260" s="244"/>
      <c r="O260" s="84"/>
      <c r="P260" s="84"/>
      <c r="Q260" s="84"/>
      <c r="R260" s="84"/>
      <c r="S260" s="84"/>
      <c r="T260" s="85"/>
      <c r="U260" s="38"/>
      <c r="V260" s="38"/>
      <c r="W260" s="38"/>
      <c r="X260" s="38"/>
      <c r="Y260" s="38"/>
      <c r="Z260" s="38"/>
      <c r="AA260" s="38"/>
      <c r="AB260" s="38"/>
      <c r="AC260" s="38"/>
      <c r="AD260" s="38"/>
      <c r="AE260" s="38"/>
      <c r="AT260" s="17" t="s">
        <v>159</v>
      </c>
      <c r="AU260" s="17" t="s">
        <v>83</v>
      </c>
    </row>
    <row r="261" s="2" customFormat="1" ht="21.75" customHeight="1">
      <c r="A261" s="38"/>
      <c r="B261" s="39"/>
      <c r="C261" s="268" t="s">
        <v>392</v>
      </c>
      <c r="D261" s="268" t="s">
        <v>220</v>
      </c>
      <c r="E261" s="269" t="s">
        <v>329</v>
      </c>
      <c r="F261" s="270" t="s">
        <v>330</v>
      </c>
      <c r="G261" s="271" t="s">
        <v>203</v>
      </c>
      <c r="H261" s="272">
        <v>735</v>
      </c>
      <c r="I261" s="273"/>
      <c r="J261" s="274">
        <f>ROUND(I261*H261,2)</f>
        <v>0</v>
      </c>
      <c r="K261" s="270" t="s">
        <v>155</v>
      </c>
      <c r="L261" s="275"/>
      <c r="M261" s="276" t="s">
        <v>19</v>
      </c>
      <c r="N261" s="277" t="s">
        <v>45</v>
      </c>
      <c r="O261" s="84"/>
      <c r="P261" s="237">
        <f>O261*H261</f>
        <v>0</v>
      </c>
      <c r="Q261" s="237">
        <v>1</v>
      </c>
      <c r="R261" s="237">
        <f>Q261*H261</f>
        <v>735</v>
      </c>
      <c r="S261" s="237">
        <v>0</v>
      </c>
      <c r="T261" s="238">
        <f>S261*H261</f>
        <v>0</v>
      </c>
      <c r="U261" s="38"/>
      <c r="V261" s="38"/>
      <c r="W261" s="38"/>
      <c r="X261" s="38"/>
      <c r="Y261" s="38"/>
      <c r="Z261" s="38"/>
      <c r="AA261" s="38"/>
      <c r="AB261" s="38"/>
      <c r="AC261" s="38"/>
      <c r="AD261" s="38"/>
      <c r="AE261" s="38"/>
      <c r="AR261" s="239" t="s">
        <v>207</v>
      </c>
      <c r="AT261" s="239" t="s">
        <v>220</v>
      </c>
      <c r="AU261" s="239" t="s">
        <v>83</v>
      </c>
      <c r="AY261" s="17" t="s">
        <v>148</v>
      </c>
      <c r="BE261" s="240">
        <f>IF(N261="základní",J261,0)</f>
        <v>0</v>
      </c>
      <c r="BF261" s="240">
        <f>IF(N261="snížená",J261,0)</f>
        <v>0</v>
      </c>
      <c r="BG261" s="240">
        <f>IF(N261="zákl. přenesená",J261,0)</f>
        <v>0</v>
      </c>
      <c r="BH261" s="240">
        <f>IF(N261="sníž. přenesená",J261,0)</f>
        <v>0</v>
      </c>
      <c r="BI261" s="240">
        <f>IF(N261="nulová",J261,0)</f>
        <v>0</v>
      </c>
      <c r="BJ261" s="17" t="s">
        <v>81</v>
      </c>
      <c r="BK261" s="240">
        <f>ROUND(I261*H261,2)</f>
        <v>0</v>
      </c>
      <c r="BL261" s="17" t="s">
        <v>114</v>
      </c>
      <c r="BM261" s="239" t="s">
        <v>331</v>
      </c>
    </row>
    <row r="262" s="2" customFormat="1">
      <c r="A262" s="38"/>
      <c r="B262" s="39"/>
      <c r="C262" s="40"/>
      <c r="D262" s="241" t="s">
        <v>157</v>
      </c>
      <c r="E262" s="40"/>
      <c r="F262" s="242" t="s">
        <v>330</v>
      </c>
      <c r="G262" s="40"/>
      <c r="H262" s="40"/>
      <c r="I262" s="148"/>
      <c r="J262" s="40"/>
      <c r="K262" s="40"/>
      <c r="L262" s="44"/>
      <c r="M262" s="243"/>
      <c r="N262" s="244"/>
      <c r="O262" s="84"/>
      <c r="P262" s="84"/>
      <c r="Q262" s="84"/>
      <c r="R262" s="84"/>
      <c r="S262" s="84"/>
      <c r="T262" s="85"/>
      <c r="U262" s="38"/>
      <c r="V262" s="38"/>
      <c r="W262" s="38"/>
      <c r="X262" s="38"/>
      <c r="Y262" s="38"/>
      <c r="Z262" s="38"/>
      <c r="AA262" s="38"/>
      <c r="AB262" s="38"/>
      <c r="AC262" s="38"/>
      <c r="AD262" s="38"/>
      <c r="AE262" s="38"/>
      <c r="AT262" s="17" t="s">
        <v>157</v>
      </c>
      <c r="AU262" s="17" t="s">
        <v>83</v>
      </c>
    </row>
    <row r="263" s="13" customFormat="1">
      <c r="A263" s="13"/>
      <c r="B263" s="246"/>
      <c r="C263" s="247"/>
      <c r="D263" s="241" t="s">
        <v>173</v>
      </c>
      <c r="E263" s="248" t="s">
        <v>19</v>
      </c>
      <c r="F263" s="249" t="s">
        <v>594</v>
      </c>
      <c r="G263" s="247"/>
      <c r="H263" s="250">
        <v>735</v>
      </c>
      <c r="I263" s="251"/>
      <c r="J263" s="247"/>
      <c r="K263" s="247"/>
      <c r="L263" s="252"/>
      <c r="M263" s="253"/>
      <c r="N263" s="254"/>
      <c r="O263" s="254"/>
      <c r="P263" s="254"/>
      <c r="Q263" s="254"/>
      <c r="R263" s="254"/>
      <c r="S263" s="254"/>
      <c r="T263" s="255"/>
      <c r="U263" s="13"/>
      <c r="V263" s="13"/>
      <c r="W263" s="13"/>
      <c r="X263" s="13"/>
      <c r="Y263" s="13"/>
      <c r="Z263" s="13"/>
      <c r="AA263" s="13"/>
      <c r="AB263" s="13"/>
      <c r="AC263" s="13"/>
      <c r="AD263" s="13"/>
      <c r="AE263" s="13"/>
      <c r="AT263" s="256" t="s">
        <v>173</v>
      </c>
      <c r="AU263" s="256" t="s">
        <v>83</v>
      </c>
      <c r="AV263" s="13" t="s">
        <v>83</v>
      </c>
      <c r="AW263" s="13" t="s">
        <v>35</v>
      </c>
      <c r="AX263" s="13" t="s">
        <v>81</v>
      </c>
      <c r="AY263" s="256" t="s">
        <v>148</v>
      </c>
    </row>
    <row r="264" s="2" customFormat="1" ht="21.75" customHeight="1">
      <c r="A264" s="38"/>
      <c r="B264" s="39"/>
      <c r="C264" s="228" t="s">
        <v>396</v>
      </c>
      <c r="D264" s="228" t="s">
        <v>151</v>
      </c>
      <c r="E264" s="229" t="s">
        <v>334</v>
      </c>
      <c r="F264" s="230" t="s">
        <v>335</v>
      </c>
      <c r="G264" s="231" t="s">
        <v>203</v>
      </c>
      <c r="H264" s="232">
        <v>784.67999999999995</v>
      </c>
      <c r="I264" s="233"/>
      <c r="J264" s="234">
        <f>ROUND(I264*H264,2)</f>
        <v>0</v>
      </c>
      <c r="K264" s="230" t="s">
        <v>155</v>
      </c>
      <c r="L264" s="44"/>
      <c r="M264" s="235" t="s">
        <v>19</v>
      </c>
      <c r="N264" s="236" t="s">
        <v>45</v>
      </c>
      <c r="O264" s="84"/>
      <c r="P264" s="237">
        <f>O264*H264</f>
        <v>0</v>
      </c>
      <c r="Q264" s="237">
        <v>0</v>
      </c>
      <c r="R264" s="237">
        <f>Q264*H264</f>
        <v>0</v>
      </c>
      <c r="S264" s="237">
        <v>0</v>
      </c>
      <c r="T264" s="238">
        <f>S264*H264</f>
        <v>0</v>
      </c>
      <c r="U264" s="38"/>
      <c r="V264" s="38"/>
      <c r="W264" s="38"/>
      <c r="X264" s="38"/>
      <c r="Y264" s="38"/>
      <c r="Z264" s="38"/>
      <c r="AA264" s="38"/>
      <c r="AB264" s="38"/>
      <c r="AC264" s="38"/>
      <c r="AD264" s="38"/>
      <c r="AE264" s="38"/>
      <c r="AR264" s="239" t="s">
        <v>114</v>
      </c>
      <c r="AT264" s="239" t="s">
        <v>151</v>
      </c>
      <c r="AU264" s="239" t="s">
        <v>83</v>
      </c>
      <c r="AY264" s="17" t="s">
        <v>148</v>
      </c>
      <c r="BE264" s="240">
        <f>IF(N264="základní",J264,0)</f>
        <v>0</v>
      </c>
      <c r="BF264" s="240">
        <f>IF(N264="snížená",J264,0)</f>
        <v>0</v>
      </c>
      <c r="BG264" s="240">
        <f>IF(N264="zákl. přenesená",J264,0)</f>
        <v>0</v>
      </c>
      <c r="BH264" s="240">
        <f>IF(N264="sníž. přenesená",J264,0)</f>
        <v>0</v>
      </c>
      <c r="BI264" s="240">
        <f>IF(N264="nulová",J264,0)</f>
        <v>0</v>
      </c>
      <c r="BJ264" s="17" t="s">
        <v>81</v>
      </c>
      <c r="BK264" s="240">
        <f>ROUND(I264*H264,2)</f>
        <v>0</v>
      </c>
      <c r="BL264" s="17" t="s">
        <v>114</v>
      </c>
      <c r="BM264" s="239" t="s">
        <v>336</v>
      </c>
    </row>
    <row r="265" s="2" customFormat="1">
      <c r="A265" s="38"/>
      <c r="B265" s="39"/>
      <c r="C265" s="40"/>
      <c r="D265" s="241" t="s">
        <v>157</v>
      </c>
      <c r="E265" s="40"/>
      <c r="F265" s="242" t="s">
        <v>337</v>
      </c>
      <c r="G265" s="40"/>
      <c r="H265" s="40"/>
      <c r="I265" s="148"/>
      <c r="J265" s="40"/>
      <c r="K265" s="40"/>
      <c r="L265" s="44"/>
      <c r="M265" s="243"/>
      <c r="N265" s="244"/>
      <c r="O265" s="84"/>
      <c r="P265" s="84"/>
      <c r="Q265" s="84"/>
      <c r="R265" s="84"/>
      <c r="S265" s="84"/>
      <c r="T265" s="85"/>
      <c r="U265" s="38"/>
      <c r="V265" s="38"/>
      <c r="W265" s="38"/>
      <c r="X265" s="38"/>
      <c r="Y265" s="38"/>
      <c r="Z265" s="38"/>
      <c r="AA265" s="38"/>
      <c r="AB265" s="38"/>
      <c r="AC265" s="38"/>
      <c r="AD265" s="38"/>
      <c r="AE265" s="38"/>
      <c r="AT265" s="17" t="s">
        <v>157</v>
      </c>
      <c r="AU265" s="17" t="s">
        <v>83</v>
      </c>
    </row>
    <row r="266" s="2" customFormat="1">
      <c r="A266" s="38"/>
      <c r="B266" s="39"/>
      <c r="C266" s="40"/>
      <c r="D266" s="241" t="s">
        <v>159</v>
      </c>
      <c r="E266" s="40"/>
      <c r="F266" s="245" t="s">
        <v>338</v>
      </c>
      <c r="G266" s="40"/>
      <c r="H266" s="40"/>
      <c r="I266" s="148"/>
      <c r="J266" s="40"/>
      <c r="K266" s="40"/>
      <c r="L266" s="44"/>
      <c r="M266" s="243"/>
      <c r="N266" s="244"/>
      <c r="O266" s="84"/>
      <c r="P266" s="84"/>
      <c r="Q266" s="84"/>
      <c r="R266" s="84"/>
      <c r="S266" s="84"/>
      <c r="T266" s="85"/>
      <c r="U266" s="38"/>
      <c r="V266" s="38"/>
      <c r="W266" s="38"/>
      <c r="X266" s="38"/>
      <c r="Y266" s="38"/>
      <c r="Z266" s="38"/>
      <c r="AA266" s="38"/>
      <c r="AB266" s="38"/>
      <c r="AC266" s="38"/>
      <c r="AD266" s="38"/>
      <c r="AE266" s="38"/>
      <c r="AT266" s="17" t="s">
        <v>159</v>
      </c>
      <c r="AU266" s="17" t="s">
        <v>83</v>
      </c>
    </row>
    <row r="267" s="13" customFormat="1">
      <c r="A267" s="13"/>
      <c r="B267" s="246"/>
      <c r="C267" s="247"/>
      <c r="D267" s="241" t="s">
        <v>173</v>
      </c>
      <c r="E267" s="248" t="s">
        <v>19</v>
      </c>
      <c r="F267" s="249" t="s">
        <v>595</v>
      </c>
      <c r="G267" s="247"/>
      <c r="H267" s="250">
        <v>735</v>
      </c>
      <c r="I267" s="251"/>
      <c r="J267" s="247"/>
      <c r="K267" s="247"/>
      <c r="L267" s="252"/>
      <c r="M267" s="253"/>
      <c r="N267" s="254"/>
      <c r="O267" s="254"/>
      <c r="P267" s="254"/>
      <c r="Q267" s="254"/>
      <c r="R267" s="254"/>
      <c r="S267" s="254"/>
      <c r="T267" s="255"/>
      <c r="U267" s="13"/>
      <c r="V267" s="13"/>
      <c r="W267" s="13"/>
      <c r="X267" s="13"/>
      <c r="Y267" s="13"/>
      <c r="Z267" s="13"/>
      <c r="AA267" s="13"/>
      <c r="AB267" s="13"/>
      <c r="AC267" s="13"/>
      <c r="AD267" s="13"/>
      <c r="AE267" s="13"/>
      <c r="AT267" s="256" t="s">
        <v>173</v>
      </c>
      <c r="AU267" s="256" t="s">
        <v>83</v>
      </c>
      <c r="AV267" s="13" t="s">
        <v>83</v>
      </c>
      <c r="AW267" s="13" t="s">
        <v>35</v>
      </c>
      <c r="AX267" s="13" t="s">
        <v>74</v>
      </c>
      <c r="AY267" s="256" t="s">
        <v>148</v>
      </c>
    </row>
    <row r="268" s="13" customFormat="1">
      <c r="A268" s="13"/>
      <c r="B268" s="246"/>
      <c r="C268" s="247"/>
      <c r="D268" s="241" t="s">
        <v>173</v>
      </c>
      <c r="E268" s="248" t="s">
        <v>19</v>
      </c>
      <c r="F268" s="249" t="s">
        <v>596</v>
      </c>
      <c r="G268" s="247"/>
      <c r="H268" s="250">
        <v>49.68</v>
      </c>
      <c r="I268" s="251"/>
      <c r="J268" s="247"/>
      <c r="K268" s="247"/>
      <c r="L268" s="252"/>
      <c r="M268" s="253"/>
      <c r="N268" s="254"/>
      <c r="O268" s="254"/>
      <c r="P268" s="254"/>
      <c r="Q268" s="254"/>
      <c r="R268" s="254"/>
      <c r="S268" s="254"/>
      <c r="T268" s="255"/>
      <c r="U268" s="13"/>
      <c r="V268" s="13"/>
      <c r="W268" s="13"/>
      <c r="X268" s="13"/>
      <c r="Y268" s="13"/>
      <c r="Z268" s="13"/>
      <c r="AA268" s="13"/>
      <c r="AB268" s="13"/>
      <c r="AC268" s="13"/>
      <c r="AD268" s="13"/>
      <c r="AE268" s="13"/>
      <c r="AT268" s="256" t="s">
        <v>173</v>
      </c>
      <c r="AU268" s="256" t="s">
        <v>83</v>
      </c>
      <c r="AV268" s="13" t="s">
        <v>83</v>
      </c>
      <c r="AW268" s="13" t="s">
        <v>35</v>
      </c>
      <c r="AX268" s="13" t="s">
        <v>74</v>
      </c>
      <c r="AY268" s="256" t="s">
        <v>148</v>
      </c>
    </row>
    <row r="269" s="14" customFormat="1">
      <c r="A269" s="14"/>
      <c r="B269" s="257"/>
      <c r="C269" s="258"/>
      <c r="D269" s="241" t="s">
        <v>173</v>
      </c>
      <c r="E269" s="259" t="s">
        <v>19</v>
      </c>
      <c r="F269" s="260" t="s">
        <v>184</v>
      </c>
      <c r="G269" s="258"/>
      <c r="H269" s="261">
        <v>784.67999999999995</v>
      </c>
      <c r="I269" s="262"/>
      <c r="J269" s="258"/>
      <c r="K269" s="258"/>
      <c r="L269" s="263"/>
      <c r="M269" s="264"/>
      <c r="N269" s="265"/>
      <c r="O269" s="265"/>
      <c r="P269" s="265"/>
      <c r="Q269" s="265"/>
      <c r="R269" s="265"/>
      <c r="S269" s="265"/>
      <c r="T269" s="266"/>
      <c r="U269" s="14"/>
      <c r="V269" s="14"/>
      <c r="W269" s="14"/>
      <c r="X269" s="14"/>
      <c r="Y269" s="14"/>
      <c r="Z269" s="14"/>
      <c r="AA269" s="14"/>
      <c r="AB269" s="14"/>
      <c r="AC269" s="14"/>
      <c r="AD269" s="14"/>
      <c r="AE269" s="14"/>
      <c r="AT269" s="267" t="s">
        <v>173</v>
      </c>
      <c r="AU269" s="267" t="s">
        <v>83</v>
      </c>
      <c r="AV269" s="14" t="s">
        <v>114</v>
      </c>
      <c r="AW269" s="14" t="s">
        <v>35</v>
      </c>
      <c r="AX269" s="14" t="s">
        <v>81</v>
      </c>
      <c r="AY269" s="267" t="s">
        <v>148</v>
      </c>
    </row>
    <row r="270" s="2" customFormat="1" ht="21.75" customHeight="1">
      <c r="A270" s="38"/>
      <c r="B270" s="39"/>
      <c r="C270" s="228" t="s">
        <v>401</v>
      </c>
      <c r="D270" s="228" t="s">
        <v>151</v>
      </c>
      <c r="E270" s="229" t="s">
        <v>373</v>
      </c>
      <c r="F270" s="230" t="s">
        <v>374</v>
      </c>
      <c r="G270" s="231" t="s">
        <v>258</v>
      </c>
      <c r="H270" s="232">
        <v>690</v>
      </c>
      <c r="I270" s="233"/>
      <c r="J270" s="234">
        <f>ROUND(I270*H270,2)</f>
        <v>0</v>
      </c>
      <c r="K270" s="230" t="s">
        <v>155</v>
      </c>
      <c r="L270" s="44"/>
      <c r="M270" s="235" t="s">
        <v>19</v>
      </c>
      <c r="N270" s="236" t="s">
        <v>45</v>
      </c>
      <c r="O270" s="84"/>
      <c r="P270" s="237">
        <f>O270*H270</f>
        <v>0</v>
      </c>
      <c r="Q270" s="237">
        <v>0</v>
      </c>
      <c r="R270" s="237">
        <f>Q270*H270</f>
        <v>0</v>
      </c>
      <c r="S270" s="237">
        <v>0</v>
      </c>
      <c r="T270" s="238">
        <f>S270*H270</f>
        <v>0</v>
      </c>
      <c r="U270" s="38"/>
      <c r="V270" s="38"/>
      <c r="W270" s="38"/>
      <c r="X270" s="38"/>
      <c r="Y270" s="38"/>
      <c r="Z270" s="38"/>
      <c r="AA270" s="38"/>
      <c r="AB270" s="38"/>
      <c r="AC270" s="38"/>
      <c r="AD270" s="38"/>
      <c r="AE270" s="38"/>
      <c r="AR270" s="239" t="s">
        <v>114</v>
      </c>
      <c r="AT270" s="239" t="s">
        <v>151</v>
      </c>
      <c r="AU270" s="239" t="s">
        <v>83</v>
      </c>
      <c r="AY270" s="17" t="s">
        <v>148</v>
      </c>
      <c r="BE270" s="240">
        <f>IF(N270="základní",J270,0)</f>
        <v>0</v>
      </c>
      <c r="BF270" s="240">
        <f>IF(N270="snížená",J270,0)</f>
        <v>0</v>
      </c>
      <c r="BG270" s="240">
        <f>IF(N270="zákl. přenesená",J270,0)</f>
        <v>0</v>
      </c>
      <c r="BH270" s="240">
        <f>IF(N270="sníž. přenesená",J270,0)</f>
        <v>0</v>
      </c>
      <c r="BI270" s="240">
        <f>IF(N270="nulová",J270,0)</f>
        <v>0</v>
      </c>
      <c r="BJ270" s="17" t="s">
        <v>81</v>
      </c>
      <c r="BK270" s="240">
        <f>ROUND(I270*H270,2)</f>
        <v>0</v>
      </c>
      <c r="BL270" s="17" t="s">
        <v>114</v>
      </c>
      <c r="BM270" s="239" t="s">
        <v>375</v>
      </c>
    </row>
    <row r="271" s="2" customFormat="1">
      <c r="A271" s="38"/>
      <c r="B271" s="39"/>
      <c r="C271" s="40"/>
      <c r="D271" s="241" t="s">
        <v>157</v>
      </c>
      <c r="E271" s="40"/>
      <c r="F271" s="242" t="s">
        <v>376</v>
      </c>
      <c r="G271" s="40"/>
      <c r="H271" s="40"/>
      <c r="I271" s="148"/>
      <c r="J271" s="40"/>
      <c r="K271" s="40"/>
      <c r="L271" s="44"/>
      <c r="M271" s="243"/>
      <c r="N271" s="244"/>
      <c r="O271" s="84"/>
      <c r="P271" s="84"/>
      <c r="Q271" s="84"/>
      <c r="R271" s="84"/>
      <c r="S271" s="84"/>
      <c r="T271" s="85"/>
      <c r="U271" s="38"/>
      <c r="V271" s="38"/>
      <c r="W271" s="38"/>
      <c r="X271" s="38"/>
      <c r="Y271" s="38"/>
      <c r="Z271" s="38"/>
      <c r="AA271" s="38"/>
      <c r="AB271" s="38"/>
      <c r="AC271" s="38"/>
      <c r="AD271" s="38"/>
      <c r="AE271" s="38"/>
      <c r="AT271" s="17" t="s">
        <v>157</v>
      </c>
      <c r="AU271" s="17" t="s">
        <v>83</v>
      </c>
    </row>
    <row r="272" s="2" customFormat="1">
      <c r="A272" s="38"/>
      <c r="B272" s="39"/>
      <c r="C272" s="40"/>
      <c r="D272" s="241" t="s">
        <v>159</v>
      </c>
      <c r="E272" s="40"/>
      <c r="F272" s="245" t="s">
        <v>377</v>
      </c>
      <c r="G272" s="40"/>
      <c r="H272" s="40"/>
      <c r="I272" s="148"/>
      <c r="J272" s="40"/>
      <c r="K272" s="40"/>
      <c r="L272" s="44"/>
      <c r="M272" s="243"/>
      <c r="N272" s="244"/>
      <c r="O272" s="84"/>
      <c r="P272" s="84"/>
      <c r="Q272" s="84"/>
      <c r="R272" s="84"/>
      <c r="S272" s="84"/>
      <c r="T272" s="85"/>
      <c r="U272" s="38"/>
      <c r="V272" s="38"/>
      <c r="W272" s="38"/>
      <c r="X272" s="38"/>
      <c r="Y272" s="38"/>
      <c r="Z272" s="38"/>
      <c r="AA272" s="38"/>
      <c r="AB272" s="38"/>
      <c r="AC272" s="38"/>
      <c r="AD272" s="38"/>
      <c r="AE272" s="38"/>
      <c r="AT272" s="17" t="s">
        <v>159</v>
      </c>
      <c r="AU272" s="17" t="s">
        <v>83</v>
      </c>
    </row>
    <row r="273" s="2" customFormat="1" ht="21.75" customHeight="1">
      <c r="A273" s="38"/>
      <c r="B273" s="39"/>
      <c r="C273" s="268" t="s">
        <v>406</v>
      </c>
      <c r="D273" s="268" t="s">
        <v>220</v>
      </c>
      <c r="E273" s="269" t="s">
        <v>379</v>
      </c>
      <c r="F273" s="270" t="s">
        <v>380</v>
      </c>
      <c r="G273" s="271" t="s">
        <v>203</v>
      </c>
      <c r="H273" s="272">
        <v>49.68</v>
      </c>
      <c r="I273" s="273"/>
      <c r="J273" s="274">
        <f>ROUND(I273*H273,2)</f>
        <v>0</v>
      </c>
      <c r="K273" s="270" t="s">
        <v>155</v>
      </c>
      <c r="L273" s="275"/>
      <c r="M273" s="276" t="s">
        <v>19</v>
      </c>
      <c r="N273" s="277" t="s">
        <v>45</v>
      </c>
      <c r="O273" s="84"/>
      <c r="P273" s="237">
        <f>O273*H273</f>
        <v>0</v>
      </c>
      <c r="Q273" s="237">
        <v>1</v>
      </c>
      <c r="R273" s="237">
        <f>Q273*H273</f>
        <v>49.68</v>
      </c>
      <c r="S273" s="237">
        <v>0</v>
      </c>
      <c r="T273" s="238">
        <f>S273*H273</f>
        <v>0</v>
      </c>
      <c r="U273" s="38"/>
      <c r="V273" s="38"/>
      <c r="W273" s="38"/>
      <c r="X273" s="38"/>
      <c r="Y273" s="38"/>
      <c r="Z273" s="38"/>
      <c r="AA273" s="38"/>
      <c r="AB273" s="38"/>
      <c r="AC273" s="38"/>
      <c r="AD273" s="38"/>
      <c r="AE273" s="38"/>
      <c r="AR273" s="239" t="s">
        <v>207</v>
      </c>
      <c r="AT273" s="239" t="s">
        <v>220</v>
      </c>
      <c r="AU273" s="239" t="s">
        <v>83</v>
      </c>
      <c r="AY273" s="17" t="s">
        <v>148</v>
      </c>
      <c r="BE273" s="240">
        <f>IF(N273="základní",J273,0)</f>
        <v>0</v>
      </c>
      <c r="BF273" s="240">
        <f>IF(N273="snížená",J273,0)</f>
        <v>0</v>
      </c>
      <c r="BG273" s="240">
        <f>IF(N273="zákl. přenesená",J273,0)</f>
        <v>0</v>
      </c>
      <c r="BH273" s="240">
        <f>IF(N273="sníž. přenesená",J273,0)</f>
        <v>0</v>
      </c>
      <c r="BI273" s="240">
        <f>IF(N273="nulová",J273,0)</f>
        <v>0</v>
      </c>
      <c r="BJ273" s="17" t="s">
        <v>81</v>
      </c>
      <c r="BK273" s="240">
        <f>ROUND(I273*H273,2)</f>
        <v>0</v>
      </c>
      <c r="BL273" s="17" t="s">
        <v>114</v>
      </c>
      <c r="BM273" s="239" t="s">
        <v>381</v>
      </c>
    </row>
    <row r="274" s="2" customFormat="1">
      <c r="A274" s="38"/>
      <c r="B274" s="39"/>
      <c r="C274" s="40"/>
      <c r="D274" s="241" t="s">
        <v>157</v>
      </c>
      <c r="E274" s="40"/>
      <c r="F274" s="242" t="s">
        <v>380</v>
      </c>
      <c r="G274" s="40"/>
      <c r="H274" s="40"/>
      <c r="I274" s="148"/>
      <c r="J274" s="40"/>
      <c r="K274" s="40"/>
      <c r="L274" s="44"/>
      <c r="M274" s="243"/>
      <c r="N274" s="244"/>
      <c r="O274" s="84"/>
      <c r="P274" s="84"/>
      <c r="Q274" s="84"/>
      <c r="R274" s="84"/>
      <c r="S274" s="84"/>
      <c r="T274" s="85"/>
      <c r="U274" s="38"/>
      <c r="V274" s="38"/>
      <c r="W274" s="38"/>
      <c r="X274" s="38"/>
      <c r="Y274" s="38"/>
      <c r="Z274" s="38"/>
      <c r="AA274" s="38"/>
      <c r="AB274" s="38"/>
      <c r="AC274" s="38"/>
      <c r="AD274" s="38"/>
      <c r="AE274" s="38"/>
      <c r="AT274" s="17" t="s">
        <v>157</v>
      </c>
      <c r="AU274" s="17" t="s">
        <v>83</v>
      </c>
    </row>
    <row r="275" s="13" customFormat="1">
      <c r="A275" s="13"/>
      <c r="B275" s="246"/>
      <c r="C275" s="247"/>
      <c r="D275" s="241" t="s">
        <v>173</v>
      </c>
      <c r="E275" s="248" t="s">
        <v>19</v>
      </c>
      <c r="F275" s="249" t="s">
        <v>597</v>
      </c>
      <c r="G275" s="247"/>
      <c r="H275" s="250">
        <v>49.68</v>
      </c>
      <c r="I275" s="251"/>
      <c r="J275" s="247"/>
      <c r="K275" s="247"/>
      <c r="L275" s="252"/>
      <c r="M275" s="253"/>
      <c r="N275" s="254"/>
      <c r="O275" s="254"/>
      <c r="P275" s="254"/>
      <c r="Q275" s="254"/>
      <c r="R275" s="254"/>
      <c r="S275" s="254"/>
      <c r="T275" s="255"/>
      <c r="U275" s="13"/>
      <c r="V275" s="13"/>
      <c r="W275" s="13"/>
      <c r="X275" s="13"/>
      <c r="Y275" s="13"/>
      <c r="Z275" s="13"/>
      <c r="AA275" s="13"/>
      <c r="AB275" s="13"/>
      <c r="AC275" s="13"/>
      <c r="AD275" s="13"/>
      <c r="AE275" s="13"/>
      <c r="AT275" s="256" t="s">
        <v>173</v>
      </c>
      <c r="AU275" s="256" t="s">
        <v>83</v>
      </c>
      <c r="AV275" s="13" t="s">
        <v>83</v>
      </c>
      <c r="AW275" s="13" t="s">
        <v>35</v>
      </c>
      <c r="AX275" s="13" t="s">
        <v>81</v>
      </c>
      <c r="AY275" s="256" t="s">
        <v>148</v>
      </c>
    </row>
    <row r="276" s="2" customFormat="1" ht="33" customHeight="1">
      <c r="A276" s="38"/>
      <c r="B276" s="39"/>
      <c r="C276" s="228" t="s">
        <v>413</v>
      </c>
      <c r="D276" s="228" t="s">
        <v>151</v>
      </c>
      <c r="E276" s="229" t="s">
        <v>384</v>
      </c>
      <c r="F276" s="230" t="s">
        <v>385</v>
      </c>
      <c r="G276" s="231" t="s">
        <v>154</v>
      </c>
      <c r="H276" s="232">
        <v>12</v>
      </c>
      <c r="I276" s="233"/>
      <c r="J276" s="234">
        <f>ROUND(I276*H276,2)</f>
        <v>0</v>
      </c>
      <c r="K276" s="230" t="s">
        <v>155</v>
      </c>
      <c r="L276" s="44"/>
      <c r="M276" s="235" t="s">
        <v>19</v>
      </c>
      <c r="N276" s="236" t="s">
        <v>45</v>
      </c>
      <c r="O276" s="84"/>
      <c r="P276" s="237">
        <f>O276*H276</f>
        <v>0</v>
      </c>
      <c r="Q276" s="237">
        <v>0</v>
      </c>
      <c r="R276" s="237">
        <f>Q276*H276</f>
        <v>0</v>
      </c>
      <c r="S276" s="237">
        <v>0</v>
      </c>
      <c r="T276" s="238">
        <f>S276*H276</f>
        <v>0</v>
      </c>
      <c r="U276" s="38"/>
      <c r="V276" s="38"/>
      <c r="W276" s="38"/>
      <c r="X276" s="38"/>
      <c r="Y276" s="38"/>
      <c r="Z276" s="38"/>
      <c r="AA276" s="38"/>
      <c r="AB276" s="38"/>
      <c r="AC276" s="38"/>
      <c r="AD276" s="38"/>
      <c r="AE276" s="38"/>
      <c r="AR276" s="239" t="s">
        <v>114</v>
      </c>
      <c r="AT276" s="239" t="s">
        <v>151</v>
      </c>
      <c r="AU276" s="239" t="s">
        <v>83</v>
      </c>
      <c r="AY276" s="17" t="s">
        <v>148</v>
      </c>
      <c r="BE276" s="240">
        <f>IF(N276="základní",J276,0)</f>
        <v>0</v>
      </c>
      <c r="BF276" s="240">
        <f>IF(N276="snížená",J276,0)</f>
        <v>0</v>
      </c>
      <c r="BG276" s="240">
        <f>IF(N276="zákl. přenesená",J276,0)</f>
        <v>0</v>
      </c>
      <c r="BH276" s="240">
        <f>IF(N276="sníž. přenesená",J276,0)</f>
        <v>0</v>
      </c>
      <c r="BI276" s="240">
        <f>IF(N276="nulová",J276,0)</f>
        <v>0</v>
      </c>
      <c r="BJ276" s="17" t="s">
        <v>81</v>
      </c>
      <c r="BK276" s="240">
        <f>ROUND(I276*H276,2)</f>
        <v>0</v>
      </c>
      <c r="BL276" s="17" t="s">
        <v>114</v>
      </c>
      <c r="BM276" s="239" t="s">
        <v>386</v>
      </c>
    </row>
    <row r="277" s="2" customFormat="1">
      <c r="A277" s="38"/>
      <c r="B277" s="39"/>
      <c r="C277" s="40"/>
      <c r="D277" s="241" t="s">
        <v>157</v>
      </c>
      <c r="E277" s="40"/>
      <c r="F277" s="242" t="s">
        <v>387</v>
      </c>
      <c r="G277" s="40"/>
      <c r="H277" s="40"/>
      <c r="I277" s="148"/>
      <c r="J277" s="40"/>
      <c r="K277" s="40"/>
      <c r="L277" s="44"/>
      <c r="M277" s="243"/>
      <c r="N277" s="244"/>
      <c r="O277" s="84"/>
      <c r="P277" s="84"/>
      <c r="Q277" s="84"/>
      <c r="R277" s="84"/>
      <c r="S277" s="84"/>
      <c r="T277" s="85"/>
      <c r="U277" s="38"/>
      <c r="V277" s="38"/>
      <c r="W277" s="38"/>
      <c r="X277" s="38"/>
      <c r="Y277" s="38"/>
      <c r="Z277" s="38"/>
      <c r="AA277" s="38"/>
      <c r="AB277" s="38"/>
      <c r="AC277" s="38"/>
      <c r="AD277" s="38"/>
      <c r="AE277" s="38"/>
      <c r="AT277" s="17" t="s">
        <v>157</v>
      </c>
      <c r="AU277" s="17" t="s">
        <v>83</v>
      </c>
    </row>
    <row r="278" s="2" customFormat="1" ht="21.75" customHeight="1">
      <c r="A278" s="38"/>
      <c r="B278" s="39"/>
      <c r="C278" s="228" t="s">
        <v>420</v>
      </c>
      <c r="D278" s="228" t="s">
        <v>151</v>
      </c>
      <c r="E278" s="229" t="s">
        <v>389</v>
      </c>
      <c r="F278" s="230" t="s">
        <v>390</v>
      </c>
      <c r="G278" s="231" t="s">
        <v>154</v>
      </c>
      <c r="H278" s="232">
        <v>12</v>
      </c>
      <c r="I278" s="233"/>
      <c r="J278" s="234">
        <f>ROUND(I278*H278,2)</f>
        <v>0</v>
      </c>
      <c r="K278" s="230" t="s">
        <v>155</v>
      </c>
      <c r="L278" s="44"/>
      <c r="M278" s="235" t="s">
        <v>19</v>
      </c>
      <c r="N278" s="236" t="s">
        <v>45</v>
      </c>
      <c r="O278" s="84"/>
      <c r="P278" s="237">
        <f>O278*H278</f>
        <v>0</v>
      </c>
      <c r="Q278" s="237">
        <v>0</v>
      </c>
      <c r="R278" s="237">
        <f>Q278*H278</f>
        <v>0</v>
      </c>
      <c r="S278" s="237">
        <v>0</v>
      </c>
      <c r="T278" s="238">
        <f>S278*H278</f>
        <v>0</v>
      </c>
      <c r="U278" s="38"/>
      <c r="V278" s="38"/>
      <c r="W278" s="38"/>
      <c r="X278" s="38"/>
      <c r="Y278" s="38"/>
      <c r="Z278" s="38"/>
      <c r="AA278" s="38"/>
      <c r="AB278" s="38"/>
      <c r="AC278" s="38"/>
      <c r="AD278" s="38"/>
      <c r="AE278" s="38"/>
      <c r="AR278" s="239" t="s">
        <v>114</v>
      </c>
      <c r="AT278" s="239" t="s">
        <v>151</v>
      </c>
      <c r="AU278" s="239" t="s">
        <v>83</v>
      </c>
      <c r="AY278" s="17" t="s">
        <v>148</v>
      </c>
      <c r="BE278" s="240">
        <f>IF(N278="základní",J278,0)</f>
        <v>0</v>
      </c>
      <c r="BF278" s="240">
        <f>IF(N278="snížená",J278,0)</f>
        <v>0</v>
      </c>
      <c r="BG278" s="240">
        <f>IF(N278="zákl. přenesená",J278,0)</f>
        <v>0</v>
      </c>
      <c r="BH278" s="240">
        <f>IF(N278="sníž. přenesená",J278,0)</f>
        <v>0</v>
      </c>
      <c r="BI278" s="240">
        <f>IF(N278="nulová",J278,0)</f>
        <v>0</v>
      </c>
      <c r="BJ278" s="17" t="s">
        <v>81</v>
      </c>
      <c r="BK278" s="240">
        <f>ROUND(I278*H278,2)</f>
        <v>0</v>
      </c>
      <c r="BL278" s="17" t="s">
        <v>114</v>
      </c>
      <c r="BM278" s="239" t="s">
        <v>391</v>
      </c>
    </row>
    <row r="279" s="2" customFormat="1">
      <c r="A279" s="38"/>
      <c r="B279" s="39"/>
      <c r="C279" s="40"/>
      <c r="D279" s="241" t="s">
        <v>157</v>
      </c>
      <c r="E279" s="40"/>
      <c r="F279" s="242" t="s">
        <v>390</v>
      </c>
      <c r="G279" s="40"/>
      <c r="H279" s="40"/>
      <c r="I279" s="148"/>
      <c r="J279" s="40"/>
      <c r="K279" s="40"/>
      <c r="L279" s="44"/>
      <c r="M279" s="243"/>
      <c r="N279" s="244"/>
      <c r="O279" s="84"/>
      <c r="P279" s="84"/>
      <c r="Q279" s="84"/>
      <c r="R279" s="84"/>
      <c r="S279" s="84"/>
      <c r="T279" s="85"/>
      <c r="U279" s="38"/>
      <c r="V279" s="38"/>
      <c r="W279" s="38"/>
      <c r="X279" s="38"/>
      <c r="Y279" s="38"/>
      <c r="Z279" s="38"/>
      <c r="AA279" s="38"/>
      <c r="AB279" s="38"/>
      <c r="AC279" s="38"/>
      <c r="AD279" s="38"/>
      <c r="AE279" s="38"/>
      <c r="AT279" s="17" t="s">
        <v>157</v>
      </c>
      <c r="AU279" s="17" t="s">
        <v>83</v>
      </c>
    </row>
    <row r="280" s="2" customFormat="1" ht="21.75" customHeight="1">
      <c r="A280" s="38"/>
      <c r="B280" s="39"/>
      <c r="C280" s="228" t="s">
        <v>426</v>
      </c>
      <c r="D280" s="228" t="s">
        <v>151</v>
      </c>
      <c r="E280" s="229" t="s">
        <v>393</v>
      </c>
      <c r="F280" s="230" t="s">
        <v>394</v>
      </c>
      <c r="G280" s="231" t="s">
        <v>154</v>
      </c>
      <c r="H280" s="232">
        <v>8</v>
      </c>
      <c r="I280" s="233"/>
      <c r="J280" s="234">
        <f>ROUND(I280*H280,2)</f>
        <v>0</v>
      </c>
      <c r="K280" s="230" t="s">
        <v>155</v>
      </c>
      <c r="L280" s="44"/>
      <c r="M280" s="235" t="s">
        <v>19</v>
      </c>
      <c r="N280" s="236" t="s">
        <v>45</v>
      </c>
      <c r="O280" s="84"/>
      <c r="P280" s="237">
        <f>O280*H280</f>
        <v>0</v>
      </c>
      <c r="Q280" s="237">
        <v>0</v>
      </c>
      <c r="R280" s="237">
        <f>Q280*H280</f>
        <v>0</v>
      </c>
      <c r="S280" s="237">
        <v>0</v>
      </c>
      <c r="T280" s="238">
        <f>S280*H280</f>
        <v>0</v>
      </c>
      <c r="U280" s="38"/>
      <c r="V280" s="38"/>
      <c r="W280" s="38"/>
      <c r="X280" s="38"/>
      <c r="Y280" s="38"/>
      <c r="Z280" s="38"/>
      <c r="AA280" s="38"/>
      <c r="AB280" s="38"/>
      <c r="AC280" s="38"/>
      <c r="AD280" s="38"/>
      <c r="AE280" s="38"/>
      <c r="AR280" s="239" t="s">
        <v>114</v>
      </c>
      <c r="AT280" s="239" t="s">
        <v>151</v>
      </c>
      <c r="AU280" s="239" t="s">
        <v>83</v>
      </c>
      <c r="AY280" s="17" t="s">
        <v>148</v>
      </c>
      <c r="BE280" s="240">
        <f>IF(N280="základní",J280,0)</f>
        <v>0</v>
      </c>
      <c r="BF280" s="240">
        <f>IF(N280="snížená",J280,0)</f>
        <v>0</v>
      </c>
      <c r="BG280" s="240">
        <f>IF(N280="zákl. přenesená",J280,0)</f>
        <v>0</v>
      </c>
      <c r="BH280" s="240">
        <f>IF(N280="sníž. přenesená",J280,0)</f>
        <v>0</v>
      </c>
      <c r="BI280" s="240">
        <f>IF(N280="nulová",J280,0)</f>
        <v>0</v>
      </c>
      <c r="BJ280" s="17" t="s">
        <v>81</v>
      </c>
      <c r="BK280" s="240">
        <f>ROUND(I280*H280,2)</f>
        <v>0</v>
      </c>
      <c r="BL280" s="17" t="s">
        <v>114</v>
      </c>
      <c r="BM280" s="239" t="s">
        <v>395</v>
      </c>
    </row>
    <row r="281" s="2" customFormat="1">
      <c r="A281" s="38"/>
      <c r="B281" s="39"/>
      <c r="C281" s="40"/>
      <c r="D281" s="241" t="s">
        <v>157</v>
      </c>
      <c r="E281" s="40"/>
      <c r="F281" s="242" t="s">
        <v>394</v>
      </c>
      <c r="G281" s="40"/>
      <c r="H281" s="40"/>
      <c r="I281" s="148"/>
      <c r="J281" s="40"/>
      <c r="K281" s="40"/>
      <c r="L281" s="44"/>
      <c r="M281" s="243"/>
      <c r="N281" s="244"/>
      <c r="O281" s="84"/>
      <c r="P281" s="84"/>
      <c r="Q281" s="84"/>
      <c r="R281" s="84"/>
      <c r="S281" s="84"/>
      <c r="T281" s="85"/>
      <c r="U281" s="38"/>
      <c r="V281" s="38"/>
      <c r="W281" s="38"/>
      <c r="X281" s="38"/>
      <c r="Y281" s="38"/>
      <c r="Z281" s="38"/>
      <c r="AA281" s="38"/>
      <c r="AB281" s="38"/>
      <c r="AC281" s="38"/>
      <c r="AD281" s="38"/>
      <c r="AE281" s="38"/>
      <c r="AT281" s="17" t="s">
        <v>157</v>
      </c>
      <c r="AU281" s="17" t="s">
        <v>83</v>
      </c>
    </row>
    <row r="282" s="2" customFormat="1" ht="21.75" customHeight="1">
      <c r="A282" s="38"/>
      <c r="B282" s="39"/>
      <c r="C282" s="228" t="s">
        <v>432</v>
      </c>
      <c r="D282" s="228" t="s">
        <v>151</v>
      </c>
      <c r="E282" s="229" t="s">
        <v>397</v>
      </c>
      <c r="F282" s="230" t="s">
        <v>398</v>
      </c>
      <c r="G282" s="231" t="s">
        <v>154</v>
      </c>
      <c r="H282" s="232">
        <v>8</v>
      </c>
      <c r="I282" s="233"/>
      <c r="J282" s="234">
        <f>ROUND(I282*H282,2)</f>
        <v>0</v>
      </c>
      <c r="K282" s="230" t="s">
        <v>155</v>
      </c>
      <c r="L282" s="44"/>
      <c r="M282" s="235" t="s">
        <v>19</v>
      </c>
      <c r="N282" s="236" t="s">
        <v>45</v>
      </c>
      <c r="O282" s="84"/>
      <c r="P282" s="237">
        <f>O282*H282</f>
        <v>0</v>
      </c>
      <c r="Q282" s="237">
        <v>0</v>
      </c>
      <c r="R282" s="237">
        <f>Q282*H282</f>
        <v>0</v>
      </c>
      <c r="S282" s="237">
        <v>0</v>
      </c>
      <c r="T282" s="238">
        <f>S282*H282</f>
        <v>0</v>
      </c>
      <c r="U282" s="38"/>
      <c r="V282" s="38"/>
      <c r="W282" s="38"/>
      <c r="X282" s="38"/>
      <c r="Y282" s="38"/>
      <c r="Z282" s="38"/>
      <c r="AA282" s="38"/>
      <c r="AB282" s="38"/>
      <c r="AC282" s="38"/>
      <c r="AD282" s="38"/>
      <c r="AE282" s="38"/>
      <c r="AR282" s="239" t="s">
        <v>114</v>
      </c>
      <c r="AT282" s="239" t="s">
        <v>151</v>
      </c>
      <c r="AU282" s="239" t="s">
        <v>83</v>
      </c>
      <c r="AY282" s="17" t="s">
        <v>148</v>
      </c>
      <c r="BE282" s="240">
        <f>IF(N282="základní",J282,0)</f>
        <v>0</v>
      </c>
      <c r="BF282" s="240">
        <f>IF(N282="snížená",J282,0)</f>
        <v>0</v>
      </c>
      <c r="BG282" s="240">
        <f>IF(N282="zákl. přenesená",J282,0)</f>
        <v>0</v>
      </c>
      <c r="BH282" s="240">
        <f>IF(N282="sníž. přenesená",J282,0)</f>
        <v>0</v>
      </c>
      <c r="BI282" s="240">
        <f>IF(N282="nulová",J282,0)</f>
        <v>0</v>
      </c>
      <c r="BJ282" s="17" t="s">
        <v>81</v>
      </c>
      <c r="BK282" s="240">
        <f>ROUND(I282*H282,2)</f>
        <v>0</v>
      </c>
      <c r="BL282" s="17" t="s">
        <v>114</v>
      </c>
      <c r="BM282" s="239" t="s">
        <v>399</v>
      </c>
    </row>
    <row r="283" s="2" customFormat="1">
      <c r="A283" s="38"/>
      <c r="B283" s="39"/>
      <c r="C283" s="40"/>
      <c r="D283" s="241" t="s">
        <v>157</v>
      </c>
      <c r="E283" s="40"/>
      <c r="F283" s="242" t="s">
        <v>400</v>
      </c>
      <c r="G283" s="40"/>
      <c r="H283" s="40"/>
      <c r="I283" s="148"/>
      <c r="J283" s="40"/>
      <c r="K283" s="40"/>
      <c r="L283" s="44"/>
      <c r="M283" s="243"/>
      <c r="N283" s="244"/>
      <c r="O283" s="84"/>
      <c r="P283" s="84"/>
      <c r="Q283" s="84"/>
      <c r="R283" s="84"/>
      <c r="S283" s="84"/>
      <c r="T283" s="85"/>
      <c r="U283" s="38"/>
      <c r="V283" s="38"/>
      <c r="W283" s="38"/>
      <c r="X283" s="38"/>
      <c r="Y283" s="38"/>
      <c r="Z283" s="38"/>
      <c r="AA283" s="38"/>
      <c r="AB283" s="38"/>
      <c r="AC283" s="38"/>
      <c r="AD283" s="38"/>
      <c r="AE283" s="38"/>
      <c r="AT283" s="17" t="s">
        <v>157</v>
      </c>
      <c r="AU283" s="17" t="s">
        <v>83</v>
      </c>
    </row>
    <row r="284" s="2" customFormat="1" ht="21.75" customHeight="1">
      <c r="A284" s="38"/>
      <c r="B284" s="39"/>
      <c r="C284" s="228" t="s">
        <v>440</v>
      </c>
      <c r="D284" s="228" t="s">
        <v>151</v>
      </c>
      <c r="E284" s="229" t="s">
        <v>402</v>
      </c>
      <c r="F284" s="230" t="s">
        <v>403</v>
      </c>
      <c r="G284" s="231" t="s">
        <v>154</v>
      </c>
      <c r="H284" s="232">
        <v>64</v>
      </c>
      <c r="I284" s="233"/>
      <c r="J284" s="234">
        <f>ROUND(I284*H284,2)</f>
        <v>0</v>
      </c>
      <c r="K284" s="230" t="s">
        <v>155</v>
      </c>
      <c r="L284" s="44"/>
      <c r="M284" s="235" t="s">
        <v>19</v>
      </c>
      <c r="N284" s="236" t="s">
        <v>45</v>
      </c>
      <c r="O284" s="84"/>
      <c r="P284" s="237">
        <f>O284*H284</f>
        <v>0</v>
      </c>
      <c r="Q284" s="237">
        <v>0</v>
      </c>
      <c r="R284" s="237">
        <f>Q284*H284</f>
        <v>0</v>
      </c>
      <c r="S284" s="237">
        <v>0</v>
      </c>
      <c r="T284" s="238">
        <f>S284*H284</f>
        <v>0</v>
      </c>
      <c r="U284" s="38"/>
      <c r="V284" s="38"/>
      <c r="W284" s="38"/>
      <c r="X284" s="38"/>
      <c r="Y284" s="38"/>
      <c r="Z284" s="38"/>
      <c r="AA284" s="38"/>
      <c r="AB284" s="38"/>
      <c r="AC284" s="38"/>
      <c r="AD284" s="38"/>
      <c r="AE284" s="38"/>
      <c r="AR284" s="239" t="s">
        <v>114</v>
      </c>
      <c r="AT284" s="239" t="s">
        <v>151</v>
      </c>
      <c r="AU284" s="239" t="s">
        <v>83</v>
      </c>
      <c r="AY284" s="17" t="s">
        <v>148</v>
      </c>
      <c r="BE284" s="240">
        <f>IF(N284="základní",J284,0)</f>
        <v>0</v>
      </c>
      <c r="BF284" s="240">
        <f>IF(N284="snížená",J284,0)</f>
        <v>0</v>
      </c>
      <c r="BG284" s="240">
        <f>IF(N284="zákl. přenesená",J284,0)</f>
        <v>0</v>
      </c>
      <c r="BH284" s="240">
        <f>IF(N284="sníž. přenesená",J284,0)</f>
        <v>0</v>
      </c>
      <c r="BI284" s="240">
        <f>IF(N284="nulová",J284,0)</f>
        <v>0</v>
      </c>
      <c r="BJ284" s="17" t="s">
        <v>81</v>
      </c>
      <c r="BK284" s="240">
        <f>ROUND(I284*H284,2)</f>
        <v>0</v>
      </c>
      <c r="BL284" s="17" t="s">
        <v>114</v>
      </c>
      <c r="BM284" s="239" t="s">
        <v>404</v>
      </c>
    </row>
    <row r="285" s="2" customFormat="1">
      <c r="A285" s="38"/>
      <c r="B285" s="39"/>
      <c r="C285" s="40"/>
      <c r="D285" s="241" t="s">
        <v>157</v>
      </c>
      <c r="E285" s="40"/>
      <c r="F285" s="242" t="s">
        <v>405</v>
      </c>
      <c r="G285" s="40"/>
      <c r="H285" s="40"/>
      <c r="I285" s="148"/>
      <c r="J285" s="40"/>
      <c r="K285" s="40"/>
      <c r="L285" s="44"/>
      <c r="M285" s="243"/>
      <c r="N285" s="244"/>
      <c r="O285" s="84"/>
      <c r="P285" s="84"/>
      <c r="Q285" s="84"/>
      <c r="R285" s="84"/>
      <c r="S285" s="84"/>
      <c r="T285" s="85"/>
      <c r="U285" s="38"/>
      <c r="V285" s="38"/>
      <c r="W285" s="38"/>
      <c r="X285" s="38"/>
      <c r="Y285" s="38"/>
      <c r="Z285" s="38"/>
      <c r="AA285" s="38"/>
      <c r="AB285" s="38"/>
      <c r="AC285" s="38"/>
      <c r="AD285" s="38"/>
      <c r="AE285" s="38"/>
      <c r="AT285" s="17" t="s">
        <v>157</v>
      </c>
      <c r="AU285" s="17" t="s">
        <v>83</v>
      </c>
    </row>
    <row r="286" s="2" customFormat="1" ht="21.75" customHeight="1">
      <c r="A286" s="38"/>
      <c r="B286" s="39"/>
      <c r="C286" s="228" t="s">
        <v>445</v>
      </c>
      <c r="D286" s="228" t="s">
        <v>151</v>
      </c>
      <c r="E286" s="229" t="s">
        <v>407</v>
      </c>
      <c r="F286" s="230" t="s">
        <v>408</v>
      </c>
      <c r="G286" s="231" t="s">
        <v>203</v>
      </c>
      <c r="H286" s="232">
        <v>18.327000000000002</v>
      </c>
      <c r="I286" s="233"/>
      <c r="J286" s="234">
        <f>ROUND(I286*H286,2)</f>
        <v>0</v>
      </c>
      <c r="K286" s="230" t="s">
        <v>155</v>
      </c>
      <c r="L286" s="44"/>
      <c r="M286" s="235" t="s">
        <v>19</v>
      </c>
      <c r="N286" s="236" t="s">
        <v>45</v>
      </c>
      <c r="O286" s="84"/>
      <c r="P286" s="237">
        <f>O286*H286</f>
        <v>0</v>
      </c>
      <c r="Q286" s="237">
        <v>0</v>
      </c>
      <c r="R286" s="237">
        <f>Q286*H286</f>
        <v>0</v>
      </c>
      <c r="S286" s="237">
        <v>0</v>
      </c>
      <c r="T286" s="238">
        <f>S286*H286</f>
        <v>0</v>
      </c>
      <c r="U286" s="38"/>
      <c r="V286" s="38"/>
      <c r="W286" s="38"/>
      <c r="X286" s="38"/>
      <c r="Y286" s="38"/>
      <c r="Z286" s="38"/>
      <c r="AA286" s="38"/>
      <c r="AB286" s="38"/>
      <c r="AC286" s="38"/>
      <c r="AD286" s="38"/>
      <c r="AE286" s="38"/>
      <c r="AR286" s="239" t="s">
        <v>114</v>
      </c>
      <c r="AT286" s="239" t="s">
        <v>151</v>
      </c>
      <c r="AU286" s="239" t="s">
        <v>83</v>
      </c>
      <c r="AY286" s="17" t="s">
        <v>148</v>
      </c>
      <c r="BE286" s="240">
        <f>IF(N286="základní",J286,0)</f>
        <v>0</v>
      </c>
      <c r="BF286" s="240">
        <f>IF(N286="snížená",J286,0)</f>
        <v>0</v>
      </c>
      <c r="BG286" s="240">
        <f>IF(N286="zákl. přenesená",J286,0)</f>
        <v>0</v>
      </c>
      <c r="BH286" s="240">
        <f>IF(N286="sníž. přenesená",J286,0)</f>
        <v>0</v>
      </c>
      <c r="BI286" s="240">
        <f>IF(N286="nulová",J286,0)</f>
        <v>0</v>
      </c>
      <c r="BJ286" s="17" t="s">
        <v>81</v>
      </c>
      <c r="BK286" s="240">
        <f>ROUND(I286*H286,2)</f>
        <v>0</v>
      </c>
      <c r="BL286" s="17" t="s">
        <v>114</v>
      </c>
      <c r="BM286" s="239" t="s">
        <v>409</v>
      </c>
    </row>
    <row r="287" s="2" customFormat="1">
      <c r="A287" s="38"/>
      <c r="B287" s="39"/>
      <c r="C287" s="40"/>
      <c r="D287" s="241" t="s">
        <v>157</v>
      </c>
      <c r="E287" s="40"/>
      <c r="F287" s="242" t="s">
        <v>410</v>
      </c>
      <c r="G287" s="40"/>
      <c r="H287" s="40"/>
      <c r="I287" s="148"/>
      <c r="J287" s="40"/>
      <c r="K287" s="40"/>
      <c r="L287" s="44"/>
      <c r="M287" s="243"/>
      <c r="N287" s="244"/>
      <c r="O287" s="84"/>
      <c r="P287" s="84"/>
      <c r="Q287" s="84"/>
      <c r="R287" s="84"/>
      <c r="S287" s="84"/>
      <c r="T287" s="85"/>
      <c r="U287" s="38"/>
      <c r="V287" s="38"/>
      <c r="W287" s="38"/>
      <c r="X287" s="38"/>
      <c r="Y287" s="38"/>
      <c r="Z287" s="38"/>
      <c r="AA287" s="38"/>
      <c r="AB287" s="38"/>
      <c r="AC287" s="38"/>
      <c r="AD287" s="38"/>
      <c r="AE287" s="38"/>
      <c r="AT287" s="17" t="s">
        <v>157</v>
      </c>
      <c r="AU287" s="17" t="s">
        <v>83</v>
      </c>
    </row>
    <row r="288" s="2" customFormat="1">
      <c r="A288" s="38"/>
      <c r="B288" s="39"/>
      <c r="C288" s="40"/>
      <c r="D288" s="241" t="s">
        <v>159</v>
      </c>
      <c r="E288" s="40"/>
      <c r="F288" s="245" t="s">
        <v>338</v>
      </c>
      <c r="G288" s="40"/>
      <c r="H288" s="40"/>
      <c r="I288" s="148"/>
      <c r="J288" s="40"/>
      <c r="K288" s="40"/>
      <c r="L288" s="44"/>
      <c r="M288" s="243"/>
      <c r="N288" s="244"/>
      <c r="O288" s="84"/>
      <c r="P288" s="84"/>
      <c r="Q288" s="84"/>
      <c r="R288" s="84"/>
      <c r="S288" s="84"/>
      <c r="T288" s="85"/>
      <c r="U288" s="38"/>
      <c r="V288" s="38"/>
      <c r="W288" s="38"/>
      <c r="X288" s="38"/>
      <c r="Y288" s="38"/>
      <c r="Z288" s="38"/>
      <c r="AA288" s="38"/>
      <c r="AB288" s="38"/>
      <c r="AC288" s="38"/>
      <c r="AD288" s="38"/>
      <c r="AE288" s="38"/>
      <c r="AT288" s="17" t="s">
        <v>159</v>
      </c>
      <c r="AU288" s="17" t="s">
        <v>83</v>
      </c>
    </row>
    <row r="289" s="15" customFormat="1">
      <c r="A289" s="15"/>
      <c r="B289" s="278"/>
      <c r="C289" s="279"/>
      <c r="D289" s="241" t="s">
        <v>173</v>
      </c>
      <c r="E289" s="280" t="s">
        <v>19</v>
      </c>
      <c r="F289" s="281" t="s">
        <v>411</v>
      </c>
      <c r="G289" s="279"/>
      <c r="H289" s="280" t="s">
        <v>19</v>
      </c>
      <c r="I289" s="282"/>
      <c r="J289" s="279"/>
      <c r="K289" s="279"/>
      <c r="L289" s="283"/>
      <c r="M289" s="284"/>
      <c r="N289" s="285"/>
      <c r="O289" s="285"/>
      <c r="P289" s="285"/>
      <c r="Q289" s="285"/>
      <c r="R289" s="285"/>
      <c r="S289" s="285"/>
      <c r="T289" s="286"/>
      <c r="U289" s="15"/>
      <c r="V289" s="15"/>
      <c r="W289" s="15"/>
      <c r="X289" s="15"/>
      <c r="Y289" s="15"/>
      <c r="Z289" s="15"/>
      <c r="AA289" s="15"/>
      <c r="AB289" s="15"/>
      <c r="AC289" s="15"/>
      <c r="AD289" s="15"/>
      <c r="AE289" s="15"/>
      <c r="AT289" s="287" t="s">
        <v>173</v>
      </c>
      <c r="AU289" s="287" t="s">
        <v>83</v>
      </c>
      <c r="AV289" s="15" t="s">
        <v>81</v>
      </c>
      <c r="AW289" s="15" t="s">
        <v>35</v>
      </c>
      <c r="AX289" s="15" t="s">
        <v>74</v>
      </c>
      <c r="AY289" s="287" t="s">
        <v>148</v>
      </c>
    </row>
    <row r="290" s="13" customFormat="1">
      <c r="A290" s="13"/>
      <c r="B290" s="246"/>
      <c r="C290" s="247"/>
      <c r="D290" s="241" t="s">
        <v>173</v>
      </c>
      <c r="E290" s="248" t="s">
        <v>19</v>
      </c>
      <c r="F290" s="249" t="s">
        <v>598</v>
      </c>
      <c r="G290" s="247"/>
      <c r="H290" s="250">
        <v>18.327000000000002</v>
      </c>
      <c r="I290" s="251"/>
      <c r="J290" s="247"/>
      <c r="K290" s="247"/>
      <c r="L290" s="252"/>
      <c r="M290" s="253"/>
      <c r="N290" s="254"/>
      <c r="O290" s="254"/>
      <c r="P290" s="254"/>
      <c r="Q290" s="254"/>
      <c r="R290" s="254"/>
      <c r="S290" s="254"/>
      <c r="T290" s="255"/>
      <c r="U290" s="13"/>
      <c r="V290" s="13"/>
      <c r="W290" s="13"/>
      <c r="X290" s="13"/>
      <c r="Y290" s="13"/>
      <c r="Z290" s="13"/>
      <c r="AA290" s="13"/>
      <c r="AB290" s="13"/>
      <c r="AC290" s="13"/>
      <c r="AD290" s="13"/>
      <c r="AE290" s="13"/>
      <c r="AT290" s="256" t="s">
        <v>173</v>
      </c>
      <c r="AU290" s="256" t="s">
        <v>83</v>
      </c>
      <c r="AV290" s="13" t="s">
        <v>83</v>
      </c>
      <c r="AW290" s="13" t="s">
        <v>35</v>
      </c>
      <c r="AX290" s="13" t="s">
        <v>81</v>
      </c>
      <c r="AY290" s="256" t="s">
        <v>148</v>
      </c>
    </row>
    <row r="291" s="2" customFormat="1" ht="33" customHeight="1">
      <c r="A291" s="38"/>
      <c r="B291" s="39"/>
      <c r="C291" s="228" t="s">
        <v>599</v>
      </c>
      <c r="D291" s="228" t="s">
        <v>151</v>
      </c>
      <c r="E291" s="229" t="s">
        <v>414</v>
      </c>
      <c r="F291" s="230" t="s">
        <v>415</v>
      </c>
      <c r="G291" s="231" t="s">
        <v>203</v>
      </c>
      <c r="H291" s="232">
        <v>95.992000000000004</v>
      </c>
      <c r="I291" s="233"/>
      <c r="J291" s="234">
        <f>ROUND(I291*H291,2)</f>
        <v>0</v>
      </c>
      <c r="K291" s="230" t="s">
        <v>155</v>
      </c>
      <c r="L291" s="44"/>
      <c r="M291" s="235" t="s">
        <v>19</v>
      </c>
      <c r="N291" s="236" t="s">
        <v>45</v>
      </c>
      <c r="O291" s="84"/>
      <c r="P291" s="237">
        <f>O291*H291</f>
        <v>0</v>
      </c>
      <c r="Q291" s="237">
        <v>0</v>
      </c>
      <c r="R291" s="237">
        <f>Q291*H291</f>
        <v>0</v>
      </c>
      <c r="S291" s="237">
        <v>0</v>
      </c>
      <c r="T291" s="238">
        <f>S291*H291</f>
        <v>0</v>
      </c>
      <c r="U291" s="38"/>
      <c r="V291" s="38"/>
      <c r="W291" s="38"/>
      <c r="X291" s="38"/>
      <c r="Y291" s="38"/>
      <c r="Z291" s="38"/>
      <c r="AA291" s="38"/>
      <c r="AB291" s="38"/>
      <c r="AC291" s="38"/>
      <c r="AD291" s="38"/>
      <c r="AE291" s="38"/>
      <c r="AR291" s="239" t="s">
        <v>114</v>
      </c>
      <c r="AT291" s="239" t="s">
        <v>151</v>
      </c>
      <c r="AU291" s="239" t="s">
        <v>83</v>
      </c>
      <c r="AY291" s="17" t="s">
        <v>148</v>
      </c>
      <c r="BE291" s="240">
        <f>IF(N291="základní",J291,0)</f>
        <v>0</v>
      </c>
      <c r="BF291" s="240">
        <f>IF(N291="snížená",J291,0)</f>
        <v>0</v>
      </c>
      <c r="BG291" s="240">
        <f>IF(N291="zákl. přenesená",J291,0)</f>
        <v>0</v>
      </c>
      <c r="BH291" s="240">
        <f>IF(N291="sníž. přenesená",J291,0)</f>
        <v>0</v>
      </c>
      <c r="BI291" s="240">
        <f>IF(N291="nulová",J291,0)</f>
        <v>0</v>
      </c>
      <c r="BJ291" s="17" t="s">
        <v>81</v>
      </c>
      <c r="BK291" s="240">
        <f>ROUND(I291*H291,2)</f>
        <v>0</v>
      </c>
      <c r="BL291" s="17" t="s">
        <v>114</v>
      </c>
      <c r="BM291" s="239" t="s">
        <v>416</v>
      </c>
    </row>
    <row r="292" s="2" customFormat="1">
      <c r="A292" s="38"/>
      <c r="B292" s="39"/>
      <c r="C292" s="40"/>
      <c r="D292" s="241" t="s">
        <v>157</v>
      </c>
      <c r="E292" s="40"/>
      <c r="F292" s="242" t="s">
        <v>417</v>
      </c>
      <c r="G292" s="40"/>
      <c r="H292" s="40"/>
      <c r="I292" s="148"/>
      <c r="J292" s="40"/>
      <c r="K292" s="40"/>
      <c r="L292" s="44"/>
      <c r="M292" s="243"/>
      <c r="N292" s="244"/>
      <c r="O292" s="84"/>
      <c r="P292" s="84"/>
      <c r="Q292" s="84"/>
      <c r="R292" s="84"/>
      <c r="S292" s="84"/>
      <c r="T292" s="85"/>
      <c r="U292" s="38"/>
      <c r="V292" s="38"/>
      <c r="W292" s="38"/>
      <c r="X292" s="38"/>
      <c r="Y292" s="38"/>
      <c r="Z292" s="38"/>
      <c r="AA292" s="38"/>
      <c r="AB292" s="38"/>
      <c r="AC292" s="38"/>
      <c r="AD292" s="38"/>
      <c r="AE292" s="38"/>
      <c r="AT292" s="17" t="s">
        <v>157</v>
      </c>
      <c r="AU292" s="17" t="s">
        <v>83</v>
      </c>
    </row>
    <row r="293" s="2" customFormat="1">
      <c r="A293" s="38"/>
      <c r="B293" s="39"/>
      <c r="C293" s="40"/>
      <c r="D293" s="241" t="s">
        <v>159</v>
      </c>
      <c r="E293" s="40"/>
      <c r="F293" s="245" t="s">
        <v>338</v>
      </c>
      <c r="G293" s="40"/>
      <c r="H293" s="40"/>
      <c r="I293" s="148"/>
      <c r="J293" s="40"/>
      <c r="K293" s="40"/>
      <c r="L293" s="44"/>
      <c r="M293" s="243"/>
      <c r="N293" s="244"/>
      <c r="O293" s="84"/>
      <c r="P293" s="84"/>
      <c r="Q293" s="84"/>
      <c r="R293" s="84"/>
      <c r="S293" s="84"/>
      <c r="T293" s="85"/>
      <c r="U293" s="38"/>
      <c r="V293" s="38"/>
      <c r="W293" s="38"/>
      <c r="X293" s="38"/>
      <c r="Y293" s="38"/>
      <c r="Z293" s="38"/>
      <c r="AA293" s="38"/>
      <c r="AB293" s="38"/>
      <c r="AC293" s="38"/>
      <c r="AD293" s="38"/>
      <c r="AE293" s="38"/>
      <c r="AT293" s="17" t="s">
        <v>159</v>
      </c>
      <c r="AU293" s="17" t="s">
        <v>83</v>
      </c>
    </row>
    <row r="294" s="15" customFormat="1">
      <c r="A294" s="15"/>
      <c r="B294" s="278"/>
      <c r="C294" s="279"/>
      <c r="D294" s="241" t="s">
        <v>173</v>
      </c>
      <c r="E294" s="280" t="s">
        <v>19</v>
      </c>
      <c r="F294" s="281" t="s">
        <v>418</v>
      </c>
      <c r="G294" s="279"/>
      <c r="H294" s="280" t="s">
        <v>19</v>
      </c>
      <c r="I294" s="282"/>
      <c r="J294" s="279"/>
      <c r="K294" s="279"/>
      <c r="L294" s="283"/>
      <c r="M294" s="284"/>
      <c r="N294" s="285"/>
      <c r="O294" s="285"/>
      <c r="P294" s="285"/>
      <c r="Q294" s="285"/>
      <c r="R294" s="285"/>
      <c r="S294" s="285"/>
      <c r="T294" s="286"/>
      <c r="U294" s="15"/>
      <c r="V294" s="15"/>
      <c r="W294" s="15"/>
      <c r="X294" s="15"/>
      <c r="Y294" s="15"/>
      <c r="Z294" s="15"/>
      <c r="AA294" s="15"/>
      <c r="AB294" s="15"/>
      <c r="AC294" s="15"/>
      <c r="AD294" s="15"/>
      <c r="AE294" s="15"/>
      <c r="AT294" s="287" t="s">
        <v>173</v>
      </c>
      <c r="AU294" s="287" t="s">
        <v>83</v>
      </c>
      <c r="AV294" s="15" t="s">
        <v>81</v>
      </c>
      <c r="AW294" s="15" t="s">
        <v>35</v>
      </c>
      <c r="AX294" s="15" t="s">
        <v>74</v>
      </c>
      <c r="AY294" s="287" t="s">
        <v>148</v>
      </c>
    </row>
    <row r="295" s="13" customFormat="1">
      <c r="A295" s="13"/>
      <c r="B295" s="246"/>
      <c r="C295" s="247"/>
      <c r="D295" s="241" t="s">
        <v>173</v>
      </c>
      <c r="E295" s="248" t="s">
        <v>19</v>
      </c>
      <c r="F295" s="249" t="s">
        <v>600</v>
      </c>
      <c r="G295" s="247"/>
      <c r="H295" s="250">
        <v>95.992000000000004</v>
      </c>
      <c r="I295" s="251"/>
      <c r="J295" s="247"/>
      <c r="K295" s="247"/>
      <c r="L295" s="252"/>
      <c r="M295" s="253"/>
      <c r="N295" s="254"/>
      <c r="O295" s="254"/>
      <c r="P295" s="254"/>
      <c r="Q295" s="254"/>
      <c r="R295" s="254"/>
      <c r="S295" s="254"/>
      <c r="T295" s="255"/>
      <c r="U295" s="13"/>
      <c r="V295" s="13"/>
      <c r="W295" s="13"/>
      <c r="X295" s="13"/>
      <c r="Y295" s="13"/>
      <c r="Z295" s="13"/>
      <c r="AA295" s="13"/>
      <c r="AB295" s="13"/>
      <c r="AC295" s="13"/>
      <c r="AD295" s="13"/>
      <c r="AE295" s="13"/>
      <c r="AT295" s="256" t="s">
        <v>173</v>
      </c>
      <c r="AU295" s="256" t="s">
        <v>83</v>
      </c>
      <c r="AV295" s="13" t="s">
        <v>83</v>
      </c>
      <c r="AW295" s="13" t="s">
        <v>35</v>
      </c>
      <c r="AX295" s="13" t="s">
        <v>81</v>
      </c>
      <c r="AY295" s="256" t="s">
        <v>148</v>
      </c>
    </row>
    <row r="296" s="2" customFormat="1" ht="21.75" customHeight="1">
      <c r="A296" s="38"/>
      <c r="B296" s="39"/>
      <c r="C296" s="228" t="s">
        <v>601</v>
      </c>
      <c r="D296" s="228" t="s">
        <v>151</v>
      </c>
      <c r="E296" s="229" t="s">
        <v>421</v>
      </c>
      <c r="F296" s="230" t="s">
        <v>422</v>
      </c>
      <c r="G296" s="231" t="s">
        <v>203</v>
      </c>
      <c r="H296" s="232">
        <v>18.327000000000002</v>
      </c>
      <c r="I296" s="233"/>
      <c r="J296" s="234">
        <f>ROUND(I296*H296,2)</f>
        <v>0</v>
      </c>
      <c r="K296" s="230" t="s">
        <v>155</v>
      </c>
      <c r="L296" s="44"/>
      <c r="M296" s="235" t="s">
        <v>19</v>
      </c>
      <c r="N296" s="236" t="s">
        <v>45</v>
      </c>
      <c r="O296" s="84"/>
      <c r="P296" s="237">
        <f>O296*H296</f>
        <v>0</v>
      </c>
      <c r="Q296" s="237">
        <v>0</v>
      </c>
      <c r="R296" s="237">
        <f>Q296*H296</f>
        <v>0</v>
      </c>
      <c r="S296" s="237">
        <v>0</v>
      </c>
      <c r="T296" s="238">
        <f>S296*H296</f>
        <v>0</v>
      </c>
      <c r="U296" s="38"/>
      <c r="V296" s="38"/>
      <c r="W296" s="38"/>
      <c r="X296" s="38"/>
      <c r="Y296" s="38"/>
      <c r="Z296" s="38"/>
      <c r="AA296" s="38"/>
      <c r="AB296" s="38"/>
      <c r="AC296" s="38"/>
      <c r="AD296" s="38"/>
      <c r="AE296" s="38"/>
      <c r="AR296" s="239" t="s">
        <v>114</v>
      </c>
      <c r="AT296" s="239" t="s">
        <v>151</v>
      </c>
      <c r="AU296" s="239" t="s">
        <v>83</v>
      </c>
      <c r="AY296" s="17" t="s">
        <v>148</v>
      </c>
      <c r="BE296" s="240">
        <f>IF(N296="základní",J296,0)</f>
        <v>0</v>
      </c>
      <c r="BF296" s="240">
        <f>IF(N296="snížená",J296,0)</f>
        <v>0</v>
      </c>
      <c r="BG296" s="240">
        <f>IF(N296="zákl. přenesená",J296,0)</f>
        <v>0</v>
      </c>
      <c r="BH296" s="240">
        <f>IF(N296="sníž. přenesená",J296,0)</f>
        <v>0</v>
      </c>
      <c r="BI296" s="240">
        <f>IF(N296="nulová",J296,0)</f>
        <v>0</v>
      </c>
      <c r="BJ296" s="17" t="s">
        <v>81</v>
      </c>
      <c r="BK296" s="240">
        <f>ROUND(I296*H296,2)</f>
        <v>0</v>
      </c>
      <c r="BL296" s="17" t="s">
        <v>114</v>
      </c>
      <c r="BM296" s="239" t="s">
        <v>423</v>
      </c>
    </row>
    <row r="297" s="2" customFormat="1">
      <c r="A297" s="38"/>
      <c r="B297" s="39"/>
      <c r="C297" s="40"/>
      <c r="D297" s="241" t="s">
        <v>157</v>
      </c>
      <c r="E297" s="40"/>
      <c r="F297" s="242" t="s">
        <v>424</v>
      </c>
      <c r="G297" s="40"/>
      <c r="H297" s="40"/>
      <c r="I297" s="148"/>
      <c r="J297" s="40"/>
      <c r="K297" s="40"/>
      <c r="L297" s="44"/>
      <c r="M297" s="243"/>
      <c r="N297" s="244"/>
      <c r="O297" s="84"/>
      <c r="P297" s="84"/>
      <c r="Q297" s="84"/>
      <c r="R297" s="84"/>
      <c r="S297" s="84"/>
      <c r="T297" s="85"/>
      <c r="U297" s="38"/>
      <c r="V297" s="38"/>
      <c r="W297" s="38"/>
      <c r="X297" s="38"/>
      <c r="Y297" s="38"/>
      <c r="Z297" s="38"/>
      <c r="AA297" s="38"/>
      <c r="AB297" s="38"/>
      <c r="AC297" s="38"/>
      <c r="AD297" s="38"/>
      <c r="AE297" s="38"/>
      <c r="AT297" s="17" t="s">
        <v>157</v>
      </c>
      <c r="AU297" s="17" t="s">
        <v>83</v>
      </c>
    </row>
    <row r="298" s="2" customFormat="1">
      <c r="A298" s="38"/>
      <c r="B298" s="39"/>
      <c r="C298" s="40"/>
      <c r="D298" s="241" t="s">
        <v>159</v>
      </c>
      <c r="E298" s="40"/>
      <c r="F298" s="245" t="s">
        <v>338</v>
      </c>
      <c r="G298" s="40"/>
      <c r="H298" s="40"/>
      <c r="I298" s="148"/>
      <c r="J298" s="40"/>
      <c r="K298" s="40"/>
      <c r="L298" s="44"/>
      <c r="M298" s="243"/>
      <c r="N298" s="244"/>
      <c r="O298" s="84"/>
      <c r="P298" s="84"/>
      <c r="Q298" s="84"/>
      <c r="R298" s="84"/>
      <c r="S298" s="84"/>
      <c r="T298" s="85"/>
      <c r="U298" s="38"/>
      <c r="V298" s="38"/>
      <c r="W298" s="38"/>
      <c r="X298" s="38"/>
      <c r="Y298" s="38"/>
      <c r="Z298" s="38"/>
      <c r="AA298" s="38"/>
      <c r="AB298" s="38"/>
      <c r="AC298" s="38"/>
      <c r="AD298" s="38"/>
      <c r="AE298" s="38"/>
      <c r="AT298" s="17" t="s">
        <v>159</v>
      </c>
      <c r="AU298" s="17" t="s">
        <v>83</v>
      </c>
    </row>
    <row r="299" s="15" customFormat="1">
      <c r="A299" s="15"/>
      <c r="B299" s="278"/>
      <c r="C299" s="279"/>
      <c r="D299" s="241" t="s">
        <v>173</v>
      </c>
      <c r="E299" s="280" t="s">
        <v>19</v>
      </c>
      <c r="F299" s="281" t="s">
        <v>425</v>
      </c>
      <c r="G299" s="279"/>
      <c r="H299" s="280" t="s">
        <v>19</v>
      </c>
      <c r="I299" s="282"/>
      <c r="J299" s="279"/>
      <c r="K299" s="279"/>
      <c r="L299" s="283"/>
      <c r="M299" s="284"/>
      <c r="N299" s="285"/>
      <c r="O299" s="285"/>
      <c r="P299" s="285"/>
      <c r="Q299" s="285"/>
      <c r="R299" s="285"/>
      <c r="S299" s="285"/>
      <c r="T299" s="286"/>
      <c r="U299" s="15"/>
      <c r="V299" s="15"/>
      <c r="W299" s="15"/>
      <c r="X299" s="15"/>
      <c r="Y299" s="15"/>
      <c r="Z299" s="15"/>
      <c r="AA299" s="15"/>
      <c r="AB299" s="15"/>
      <c r="AC299" s="15"/>
      <c r="AD299" s="15"/>
      <c r="AE299" s="15"/>
      <c r="AT299" s="287" t="s">
        <v>173</v>
      </c>
      <c r="AU299" s="287" t="s">
        <v>83</v>
      </c>
      <c r="AV299" s="15" t="s">
        <v>81</v>
      </c>
      <c r="AW299" s="15" t="s">
        <v>35</v>
      </c>
      <c r="AX299" s="15" t="s">
        <v>74</v>
      </c>
      <c r="AY299" s="287" t="s">
        <v>148</v>
      </c>
    </row>
    <row r="300" s="13" customFormat="1">
      <c r="A300" s="13"/>
      <c r="B300" s="246"/>
      <c r="C300" s="247"/>
      <c r="D300" s="241" t="s">
        <v>173</v>
      </c>
      <c r="E300" s="248" t="s">
        <v>19</v>
      </c>
      <c r="F300" s="249" t="s">
        <v>598</v>
      </c>
      <c r="G300" s="247"/>
      <c r="H300" s="250">
        <v>18.327000000000002</v>
      </c>
      <c r="I300" s="251"/>
      <c r="J300" s="247"/>
      <c r="K300" s="247"/>
      <c r="L300" s="252"/>
      <c r="M300" s="253"/>
      <c r="N300" s="254"/>
      <c r="O300" s="254"/>
      <c r="P300" s="254"/>
      <c r="Q300" s="254"/>
      <c r="R300" s="254"/>
      <c r="S300" s="254"/>
      <c r="T300" s="255"/>
      <c r="U300" s="13"/>
      <c r="V300" s="13"/>
      <c r="W300" s="13"/>
      <c r="X300" s="13"/>
      <c r="Y300" s="13"/>
      <c r="Z300" s="13"/>
      <c r="AA300" s="13"/>
      <c r="AB300" s="13"/>
      <c r="AC300" s="13"/>
      <c r="AD300" s="13"/>
      <c r="AE300" s="13"/>
      <c r="AT300" s="256" t="s">
        <v>173</v>
      </c>
      <c r="AU300" s="256" t="s">
        <v>83</v>
      </c>
      <c r="AV300" s="13" t="s">
        <v>83</v>
      </c>
      <c r="AW300" s="13" t="s">
        <v>35</v>
      </c>
      <c r="AX300" s="13" t="s">
        <v>81</v>
      </c>
      <c r="AY300" s="256" t="s">
        <v>148</v>
      </c>
    </row>
    <row r="301" s="2" customFormat="1" ht="21.75" customHeight="1">
      <c r="A301" s="38"/>
      <c r="B301" s="39"/>
      <c r="C301" s="228" t="s">
        <v>602</v>
      </c>
      <c r="D301" s="228" t="s">
        <v>151</v>
      </c>
      <c r="E301" s="229" t="s">
        <v>427</v>
      </c>
      <c r="F301" s="230" t="s">
        <v>428</v>
      </c>
      <c r="G301" s="231" t="s">
        <v>203</v>
      </c>
      <c r="H301" s="232">
        <v>0.57899999999999996</v>
      </c>
      <c r="I301" s="233"/>
      <c r="J301" s="234">
        <f>ROUND(I301*H301,2)</f>
        <v>0</v>
      </c>
      <c r="K301" s="230" t="s">
        <v>155</v>
      </c>
      <c r="L301" s="44"/>
      <c r="M301" s="235" t="s">
        <v>19</v>
      </c>
      <c r="N301" s="236" t="s">
        <v>45</v>
      </c>
      <c r="O301" s="84"/>
      <c r="P301" s="237">
        <f>O301*H301</f>
        <v>0</v>
      </c>
      <c r="Q301" s="237">
        <v>0</v>
      </c>
      <c r="R301" s="237">
        <f>Q301*H301</f>
        <v>0</v>
      </c>
      <c r="S301" s="237">
        <v>0</v>
      </c>
      <c r="T301" s="238">
        <f>S301*H301</f>
        <v>0</v>
      </c>
      <c r="U301" s="38"/>
      <c r="V301" s="38"/>
      <c r="W301" s="38"/>
      <c r="X301" s="38"/>
      <c r="Y301" s="38"/>
      <c r="Z301" s="38"/>
      <c r="AA301" s="38"/>
      <c r="AB301" s="38"/>
      <c r="AC301" s="38"/>
      <c r="AD301" s="38"/>
      <c r="AE301" s="38"/>
      <c r="AR301" s="239" t="s">
        <v>114</v>
      </c>
      <c r="AT301" s="239" t="s">
        <v>151</v>
      </c>
      <c r="AU301" s="239" t="s">
        <v>83</v>
      </c>
      <c r="AY301" s="17" t="s">
        <v>148</v>
      </c>
      <c r="BE301" s="240">
        <f>IF(N301="základní",J301,0)</f>
        <v>0</v>
      </c>
      <c r="BF301" s="240">
        <f>IF(N301="snížená",J301,0)</f>
        <v>0</v>
      </c>
      <c r="BG301" s="240">
        <f>IF(N301="zákl. přenesená",J301,0)</f>
        <v>0</v>
      </c>
      <c r="BH301" s="240">
        <f>IF(N301="sníž. přenesená",J301,0)</f>
        <v>0</v>
      </c>
      <c r="BI301" s="240">
        <f>IF(N301="nulová",J301,0)</f>
        <v>0</v>
      </c>
      <c r="BJ301" s="17" t="s">
        <v>81</v>
      </c>
      <c r="BK301" s="240">
        <f>ROUND(I301*H301,2)</f>
        <v>0</v>
      </c>
      <c r="BL301" s="17" t="s">
        <v>114</v>
      </c>
      <c r="BM301" s="239" t="s">
        <v>429</v>
      </c>
    </row>
    <row r="302" s="2" customFormat="1">
      <c r="A302" s="38"/>
      <c r="B302" s="39"/>
      <c r="C302" s="40"/>
      <c r="D302" s="241" t="s">
        <v>157</v>
      </c>
      <c r="E302" s="40"/>
      <c r="F302" s="242" t="s">
        <v>430</v>
      </c>
      <c r="G302" s="40"/>
      <c r="H302" s="40"/>
      <c r="I302" s="148"/>
      <c r="J302" s="40"/>
      <c r="K302" s="40"/>
      <c r="L302" s="44"/>
      <c r="M302" s="243"/>
      <c r="N302" s="244"/>
      <c r="O302" s="84"/>
      <c r="P302" s="84"/>
      <c r="Q302" s="84"/>
      <c r="R302" s="84"/>
      <c r="S302" s="84"/>
      <c r="T302" s="85"/>
      <c r="U302" s="38"/>
      <c r="V302" s="38"/>
      <c r="W302" s="38"/>
      <c r="X302" s="38"/>
      <c r="Y302" s="38"/>
      <c r="Z302" s="38"/>
      <c r="AA302" s="38"/>
      <c r="AB302" s="38"/>
      <c r="AC302" s="38"/>
      <c r="AD302" s="38"/>
      <c r="AE302" s="38"/>
      <c r="AT302" s="17" t="s">
        <v>157</v>
      </c>
      <c r="AU302" s="17" t="s">
        <v>83</v>
      </c>
    </row>
    <row r="303" s="2" customFormat="1">
      <c r="A303" s="38"/>
      <c r="B303" s="39"/>
      <c r="C303" s="40"/>
      <c r="D303" s="241" t="s">
        <v>159</v>
      </c>
      <c r="E303" s="40"/>
      <c r="F303" s="245" t="s">
        <v>338</v>
      </c>
      <c r="G303" s="40"/>
      <c r="H303" s="40"/>
      <c r="I303" s="148"/>
      <c r="J303" s="40"/>
      <c r="K303" s="40"/>
      <c r="L303" s="44"/>
      <c r="M303" s="243"/>
      <c r="N303" s="244"/>
      <c r="O303" s="84"/>
      <c r="P303" s="84"/>
      <c r="Q303" s="84"/>
      <c r="R303" s="84"/>
      <c r="S303" s="84"/>
      <c r="T303" s="85"/>
      <c r="U303" s="38"/>
      <c r="V303" s="38"/>
      <c r="W303" s="38"/>
      <c r="X303" s="38"/>
      <c r="Y303" s="38"/>
      <c r="Z303" s="38"/>
      <c r="AA303" s="38"/>
      <c r="AB303" s="38"/>
      <c r="AC303" s="38"/>
      <c r="AD303" s="38"/>
      <c r="AE303" s="38"/>
      <c r="AT303" s="17" t="s">
        <v>159</v>
      </c>
      <c r="AU303" s="17" t="s">
        <v>83</v>
      </c>
    </row>
    <row r="304" s="15" customFormat="1">
      <c r="A304" s="15"/>
      <c r="B304" s="278"/>
      <c r="C304" s="279"/>
      <c r="D304" s="241" t="s">
        <v>173</v>
      </c>
      <c r="E304" s="280" t="s">
        <v>19</v>
      </c>
      <c r="F304" s="281" t="s">
        <v>433</v>
      </c>
      <c r="G304" s="279"/>
      <c r="H304" s="280" t="s">
        <v>19</v>
      </c>
      <c r="I304" s="282"/>
      <c r="J304" s="279"/>
      <c r="K304" s="279"/>
      <c r="L304" s="283"/>
      <c r="M304" s="284"/>
      <c r="N304" s="285"/>
      <c r="O304" s="285"/>
      <c r="P304" s="285"/>
      <c r="Q304" s="285"/>
      <c r="R304" s="285"/>
      <c r="S304" s="285"/>
      <c r="T304" s="286"/>
      <c r="U304" s="15"/>
      <c r="V304" s="15"/>
      <c r="W304" s="15"/>
      <c r="X304" s="15"/>
      <c r="Y304" s="15"/>
      <c r="Z304" s="15"/>
      <c r="AA304" s="15"/>
      <c r="AB304" s="15"/>
      <c r="AC304" s="15"/>
      <c r="AD304" s="15"/>
      <c r="AE304" s="15"/>
      <c r="AT304" s="287" t="s">
        <v>173</v>
      </c>
      <c r="AU304" s="287" t="s">
        <v>83</v>
      </c>
      <c r="AV304" s="15" t="s">
        <v>81</v>
      </c>
      <c r="AW304" s="15" t="s">
        <v>35</v>
      </c>
      <c r="AX304" s="15" t="s">
        <v>74</v>
      </c>
      <c r="AY304" s="287" t="s">
        <v>148</v>
      </c>
    </row>
    <row r="305" s="13" customFormat="1">
      <c r="A305" s="13"/>
      <c r="B305" s="246"/>
      <c r="C305" s="247"/>
      <c r="D305" s="241" t="s">
        <v>173</v>
      </c>
      <c r="E305" s="248" t="s">
        <v>19</v>
      </c>
      <c r="F305" s="249" t="s">
        <v>603</v>
      </c>
      <c r="G305" s="247"/>
      <c r="H305" s="250">
        <v>0.57899999999999996</v>
      </c>
      <c r="I305" s="251"/>
      <c r="J305" s="247"/>
      <c r="K305" s="247"/>
      <c r="L305" s="252"/>
      <c r="M305" s="253"/>
      <c r="N305" s="254"/>
      <c r="O305" s="254"/>
      <c r="P305" s="254"/>
      <c r="Q305" s="254"/>
      <c r="R305" s="254"/>
      <c r="S305" s="254"/>
      <c r="T305" s="255"/>
      <c r="U305" s="13"/>
      <c r="V305" s="13"/>
      <c r="W305" s="13"/>
      <c r="X305" s="13"/>
      <c r="Y305" s="13"/>
      <c r="Z305" s="13"/>
      <c r="AA305" s="13"/>
      <c r="AB305" s="13"/>
      <c r="AC305" s="13"/>
      <c r="AD305" s="13"/>
      <c r="AE305" s="13"/>
      <c r="AT305" s="256" t="s">
        <v>173</v>
      </c>
      <c r="AU305" s="256" t="s">
        <v>83</v>
      </c>
      <c r="AV305" s="13" t="s">
        <v>83</v>
      </c>
      <c r="AW305" s="13" t="s">
        <v>35</v>
      </c>
      <c r="AX305" s="13" t="s">
        <v>74</v>
      </c>
      <c r="AY305" s="256" t="s">
        <v>148</v>
      </c>
    </row>
    <row r="306" s="14" customFormat="1">
      <c r="A306" s="14"/>
      <c r="B306" s="257"/>
      <c r="C306" s="258"/>
      <c r="D306" s="241" t="s">
        <v>173</v>
      </c>
      <c r="E306" s="259" t="s">
        <v>19</v>
      </c>
      <c r="F306" s="260" t="s">
        <v>184</v>
      </c>
      <c r="G306" s="258"/>
      <c r="H306" s="261">
        <v>0.57899999999999996</v>
      </c>
      <c r="I306" s="262"/>
      <c r="J306" s="258"/>
      <c r="K306" s="258"/>
      <c r="L306" s="263"/>
      <c r="M306" s="264"/>
      <c r="N306" s="265"/>
      <c r="O306" s="265"/>
      <c r="P306" s="265"/>
      <c r="Q306" s="265"/>
      <c r="R306" s="265"/>
      <c r="S306" s="265"/>
      <c r="T306" s="266"/>
      <c r="U306" s="14"/>
      <c r="V306" s="14"/>
      <c r="W306" s="14"/>
      <c r="X306" s="14"/>
      <c r="Y306" s="14"/>
      <c r="Z306" s="14"/>
      <c r="AA306" s="14"/>
      <c r="AB306" s="14"/>
      <c r="AC306" s="14"/>
      <c r="AD306" s="14"/>
      <c r="AE306" s="14"/>
      <c r="AT306" s="267" t="s">
        <v>173</v>
      </c>
      <c r="AU306" s="267" t="s">
        <v>83</v>
      </c>
      <c r="AV306" s="14" t="s">
        <v>114</v>
      </c>
      <c r="AW306" s="14" t="s">
        <v>35</v>
      </c>
      <c r="AX306" s="14" t="s">
        <v>81</v>
      </c>
      <c r="AY306" s="267" t="s">
        <v>148</v>
      </c>
    </row>
    <row r="307" s="2" customFormat="1" ht="21.75" customHeight="1">
      <c r="A307" s="38"/>
      <c r="B307" s="39"/>
      <c r="C307" s="228" t="s">
        <v>604</v>
      </c>
      <c r="D307" s="228" t="s">
        <v>151</v>
      </c>
      <c r="E307" s="229" t="s">
        <v>441</v>
      </c>
      <c r="F307" s="230" t="s">
        <v>442</v>
      </c>
      <c r="G307" s="231" t="s">
        <v>203</v>
      </c>
      <c r="H307" s="232">
        <v>0.57899999999999996</v>
      </c>
      <c r="I307" s="233"/>
      <c r="J307" s="234">
        <f>ROUND(I307*H307,2)</f>
        <v>0</v>
      </c>
      <c r="K307" s="230" t="s">
        <v>155</v>
      </c>
      <c r="L307" s="44"/>
      <c r="M307" s="235" t="s">
        <v>19</v>
      </c>
      <c r="N307" s="236" t="s">
        <v>45</v>
      </c>
      <c r="O307" s="84"/>
      <c r="P307" s="237">
        <f>O307*H307</f>
        <v>0</v>
      </c>
      <c r="Q307" s="237">
        <v>0</v>
      </c>
      <c r="R307" s="237">
        <f>Q307*H307</f>
        <v>0</v>
      </c>
      <c r="S307" s="237">
        <v>0</v>
      </c>
      <c r="T307" s="238">
        <f>S307*H307</f>
        <v>0</v>
      </c>
      <c r="U307" s="38"/>
      <c r="V307" s="38"/>
      <c r="W307" s="38"/>
      <c r="X307" s="38"/>
      <c r="Y307" s="38"/>
      <c r="Z307" s="38"/>
      <c r="AA307" s="38"/>
      <c r="AB307" s="38"/>
      <c r="AC307" s="38"/>
      <c r="AD307" s="38"/>
      <c r="AE307" s="38"/>
      <c r="AR307" s="239" t="s">
        <v>114</v>
      </c>
      <c r="AT307" s="239" t="s">
        <v>151</v>
      </c>
      <c r="AU307" s="239" t="s">
        <v>83</v>
      </c>
      <c r="AY307" s="17" t="s">
        <v>148</v>
      </c>
      <c r="BE307" s="240">
        <f>IF(N307="základní",J307,0)</f>
        <v>0</v>
      </c>
      <c r="BF307" s="240">
        <f>IF(N307="snížená",J307,0)</f>
        <v>0</v>
      </c>
      <c r="BG307" s="240">
        <f>IF(N307="zákl. přenesená",J307,0)</f>
        <v>0</v>
      </c>
      <c r="BH307" s="240">
        <f>IF(N307="sníž. přenesená",J307,0)</f>
        <v>0</v>
      </c>
      <c r="BI307" s="240">
        <f>IF(N307="nulová",J307,0)</f>
        <v>0</v>
      </c>
      <c r="BJ307" s="17" t="s">
        <v>81</v>
      </c>
      <c r="BK307" s="240">
        <f>ROUND(I307*H307,2)</f>
        <v>0</v>
      </c>
      <c r="BL307" s="17" t="s">
        <v>114</v>
      </c>
      <c r="BM307" s="239" t="s">
        <v>443</v>
      </c>
    </row>
    <row r="308" s="2" customFormat="1">
      <c r="A308" s="38"/>
      <c r="B308" s="39"/>
      <c r="C308" s="40"/>
      <c r="D308" s="241" t="s">
        <v>157</v>
      </c>
      <c r="E308" s="40"/>
      <c r="F308" s="242" t="s">
        <v>444</v>
      </c>
      <c r="G308" s="40"/>
      <c r="H308" s="40"/>
      <c r="I308" s="148"/>
      <c r="J308" s="40"/>
      <c r="K308" s="40"/>
      <c r="L308" s="44"/>
      <c r="M308" s="243"/>
      <c r="N308" s="244"/>
      <c r="O308" s="84"/>
      <c r="P308" s="84"/>
      <c r="Q308" s="84"/>
      <c r="R308" s="84"/>
      <c r="S308" s="84"/>
      <c r="T308" s="85"/>
      <c r="U308" s="38"/>
      <c r="V308" s="38"/>
      <c r="W308" s="38"/>
      <c r="X308" s="38"/>
      <c r="Y308" s="38"/>
      <c r="Z308" s="38"/>
      <c r="AA308" s="38"/>
      <c r="AB308" s="38"/>
      <c r="AC308" s="38"/>
      <c r="AD308" s="38"/>
      <c r="AE308" s="38"/>
      <c r="AT308" s="17" t="s">
        <v>157</v>
      </c>
      <c r="AU308" s="17" t="s">
        <v>83</v>
      </c>
    </row>
    <row r="309" s="2" customFormat="1">
      <c r="A309" s="38"/>
      <c r="B309" s="39"/>
      <c r="C309" s="40"/>
      <c r="D309" s="241" t="s">
        <v>159</v>
      </c>
      <c r="E309" s="40"/>
      <c r="F309" s="245" t="s">
        <v>439</v>
      </c>
      <c r="G309" s="40"/>
      <c r="H309" s="40"/>
      <c r="I309" s="148"/>
      <c r="J309" s="40"/>
      <c r="K309" s="40"/>
      <c r="L309" s="44"/>
      <c r="M309" s="243"/>
      <c r="N309" s="244"/>
      <c r="O309" s="84"/>
      <c r="P309" s="84"/>
      <c r="Q309" s="84"/>
      <c r="R309" s="84"/>
      <c r="S309" s="84"/>
      <c r="T309" s="85"/>
      <c r="U309" s="38"/>
      <c r="V309" s="38"/>
      <c r="W309" s="38"/>
      <c r="X309" s="38"/>
      <c r="Y309" s="38"/>
      <c r="Z309" s="38"/>
      <c r="AA309" s="38"/>
      <c r="AB309" s="38"/>
      <c r="AC309" s="38"/>
      <c r="AD309" s="38"/>
      <c r="AE309" s="38"/>
      <c r="AT309" s="17" t="s">
        <v>159</v>
      </c>
      <c r="AU309" s="17" t="s">
        <v>83</v>
      </c>
    </row>
    <row r="310" s="15" customFormat="1">
      <c r="A310" s="15"/>
      <c r="B310" s="278"/>
      <c r="C310" s="279"/>
      <c r="D310" s="241" t="s">
        <v>173</v>
      </c>
      <c r="E310" s="280" t="s">
        <v>19</v>
      </c>
      <c r="F310" s="281" t="s">
        <v>433</v>
      </c>
      <c r="G310" s="279"/>
      <c r="H310" s="280" t="s">
        <v>19</v>
      </c>
      <c r="I310" s="282"/>
      <c r="J310" s="279"/>
      <c r="K310" s="279"/>
      <c r="L310" s="283"/>
      <c r="M310" s="284"/>
      <c r="N310" s="285"/>
      <c r="O310" s="285"/>
      <c r="P310" s="285"/>
      <c r="Q310" s="285"/>
      <c r="R310" s="285"/>
      <c r="S310" s="285"/>
      <c r="T310" s="286"/>
      <c r="U310" s="15"/>
      <c r="V310" s="15"/>
      <c r="W310" s="15"/>
      <c r="X310" s="15"/>
      <c r="Y310" s="15"/>
      <c r="Z310" s="15"/>
      <c r="AA310" s="15"/>
      <c r="AB310" s="15"/>
      <c r="AC310" s="15"/>
      <c r="AD310" s="15"/>
      <c r="AE310" s="15"/>
      <c r="AT310" s="287" t="s">
        <v>173</v>
      </c>
      <c r="AU310" s="287" t="s">
        <v>83</v>
      </c>
      <c r="AV310" s="15" t="s">
        <v>81</v>
      </c>
      <c r="AW310" s="15" t="s">
        <v>35</v>
      </c>
      <c r="AX310" s="15" t="s">
        <v>74</v>
      </c>
      <c r="AY310" s="287" t="s">
        <v>148</v>
      </c>
    </row>
    <row r="311" s="13" customFormat="1">
      <c r="A311" s="13"/>
      <c r="B311" s="246"/>
      <c r="C311" s="247"/>
      <c r="D311" s="241" t="s">
        <v>173</v>
      </c>
      <c r="E311" s="248" t="s">
        <v>19</v>
      </c>
      <c r="F311" s="249" t="s">
        <v>603</v>
      </c>
      <c r="G311" s="247"/>
      <c r="H311" s="250">
        <v>0.57899999999999996</v>
      </c>
      <c r="I311" s="251"/>
      <c r="J311" s="247"/>
      <c r="K311" s="247"/>
      <c r="L311" s="252"/>
      <c r="M311" s="253"/>
      <c r="N311" s="254"/>
      <c r="O311" s="254"/>
      <c r="P311" s="254"/>
      <c r="Q311" s="254"/>
      <c r="R311" s="254"/>
      <c r="S311" s="254"/>
      <c r="T311" s="255"/>
      <c r="U311" s="13"/>
      <c r="V311" s="13"/>
      <c r="W311" s="13"/>
      <c r="X311" s="13"/>
      <c r="Y311" s="13"/>
      <c r="Z311" s="13"/>
      <c r="AA311" s="13"/>
      <c r="AB311" s="13"/>
      <c r="AC311" s="13"/>
      <c r="AD311" s="13"/>
      <c r="AE311" s="13"/>
      <c r="AT311" s="256" t="s">
        <v>173</v>
      </c>
      <c r="AU311" s="256" t="s">
        <v>83</v>
      </c>
      <c r="AV311" s="13" t="s">
        <v>83</v>
      </c>
      <c r="AW311" s="13" t="s">
        <v>35</v>
      </c>
      <c r="AX311" s="13" t="s">
        <v>81</v>
      </c>
      <c r="AY311" s="256" t="s">
        <v>148</v>
      </c>
    </row>
    <row r="312" s="2" customFormat="1" ht="21.75" customHeight="1">
      <c r="A312" s="38"/>
      <c r="B312" s="39"/>
      <c r="C312" s="228" t="s">
        <v>605</v>
      </c>
      <c r="D312" s="228" t="s">
        <v>151</v>
      </c>
      <c r="E312" s="229" t="s">
        <v>446</v>
      </c>
      <c r="F312" s="230" t="s">
        <v>447</v>
      </c>
      <c r="G312" s="231" t="s">
        <v>154</v>
      </c>
      <c r="H312" s="232">
        <v>3</v>
      </c>
      <c r="I312" s="233"/>
      <c r="J312" s="234">
        <f>ROUND(I312*H312,2)</f>
        <v>0</v>
      </c>
      <c r="K312" s="230" t="s">
        <v>155</v>
      </c>
      <c r="L312" s="44"/>
      <c r="M312" s="235" t="s">
        <v>19</v>
      </c>
      <c r="N312" s="236" t="s">
        <v>45</v>
      </c>
      <c r="O312" s="84"/>
      <c r="P312" s="237">
        <f>O312*H312</f>
        <v>0</v>
      </c>
      <c r="Q312" s="237">
        <v>0</v>
      </c>
      <c r="R312" s="237">
        <f>Q312*H312</f>
        <v>0</v>
      </c>
      <c r="S312" s="237">
        <v>0</v>
      </c>
      <c r="T312" s="238">
        <f>S312*H312</f>
        <v>0</v>
      </c>
      <c r="U312" s="38"/>
      <c r="V312" s="38"/>
      <c r="W312" s="38"/>
      <c r="X312" s="38"/>
      <c r="Y312" s="38"/>
      <c r="Z312" s="38"/>
      <c r="AA312" s="38"/>
      <c r="AB312" s="38"/>
      <c r="AC312" s="38"/>
      <c r="AD312" s="38"/>
      <c r="AE312" s="38"/>
      <c r="AR312" s="239" t="s">
        <v>114</v>
      </c>
      <c r="AT312" s="239" t="s">
        <v>151</v>
      </c>
      <c r="AU312" s="239" t="s">
        <v>83</v>
      </c>
      <c r="AY312" s="17" t="s">
        <v>148</v>
      </c>
      <c r="BE312" s="240">
        <f>IF(N312="základní",J312,0)</f>
        <v>0</v>
      </c>
      <c r="BF312" s="240">
        <f>IF(N312="snížená",J312,0)</f>
        <v>0</v>
      </c>
      <c r="BG312" s="240">
        <f>IF(N312="zákl. přenesená",J312,0)</f>
        <v>0</v>
      </c>
      <c r="BH312" s="240">
        <f>IF(N312="sníž. přenesená",J312,0)</f>
        <v>0</v>
      </c>
      <c r="BI312" s="240">
        <f>IF(N312="nulová",J312,0)</f>
        <v>0</v>
      </c>
      <c r="BJ312" s="17" t="s">
        <v>81</v>
      </c>
      <c r="BK312" s="240">
        <f>ROUND(I312*H312,2)</f>
        <v>0</v>
      </c>
      <c r="BL312" s="17" t="s">
        <v>114</v>
      </c>
      <c r="BM312" s="239" t="s">
        <v>448</v>
      </c>
    </row>
    <row r="313" s="2" customFormat="1">
      <c r="A313" s="38"/>
      <c r="B313" s="39"/>
      <c r="C313" s="40"/>
      <c r="D313" s="241" t="s">
        <v>157</v>
      </c>
      <c r="E313" s="40"/>
      <c r="F313" s="242" t="s">
        <v>449</v>
      </c>
      <c r="G313" s="40"/>
      <c r="H313" s="40"/>
      <c r="I313" s="148"/>
      <c r="J313" s="40"/>
      <c r="K313" s="40"/>
      <c r="L313" s="44"/>
      <c r="M313" s="243"/>
      <c r="N313" s="244"/>
      <c r="O313" s="84"/>
      <c r="P313" s="84"/>
      <c r="Q313" s="84"/>
      <c r="R313" s="84"/>
      <c r="S313" s="84"/>
      <c r="T313" s="85"/>
      <c r="U313" s="38"/>
      <c r="V313" s="38"/>
      <c r="W313" s="38"/>
      <c r="X313" s="38"/>
      <c r="Y313" s="38"/>
      <c r="Z313" s="38"/>
      <c r="AA313" s="38"/>
      <c r="AB313" s="38"/>
      <c r="AC313" s="38"/>
      <c r="AD313" s="38"/>
      <c r="AE313" s="38"/>
      <c r="AT313" s="17" t="s">
        <v>157</v>
      </c>
      <c r="AU313" s="17" t="s">
        <v>83</v>
      </c>
    </row>
    <row r="314" s="2" customFormat="1">
      <c r="A314" s="38"/>
      <c r="B314" s="39"/>
      <c r="C314" s="40"/>
      <c r="D314" s="241" t="s">
        <v>159</v>
      </c>
      <c r="E314" s="40"/>
      <c r="F314" s="245" t="s">
        <v>450</v>
      </c>
      <c r="G314" s="40"/>
      <c r="H314" s="40"/>
      <c r="I314" s="148"/>
      <c r="J314" s="40"/>
      <c r="K314" s="40"/>
      <c r="L314" s="44"/>
      <c r="M314" s="288"/>
      <c r="N314" s="289"/>
      <c r="O314" s="290"/>
      <c r="P314" s="290"/>
      <c r="Q314" s="290"/>
      <c r="R314" s="290"/>
      <c r="S314" s="290"/>
      <c r="T314" s="291"/>
      <c r="U314" s="38"/>
      <c r="V314" s="38"/>
      <c r="W314" s="38"/>
      <c r="X314" s="38"/>
      <c r="Y314" s="38"/>
      <c r="Z314" s="38"/>
      <c r="AA314" s="38"/>
      <c r="AB314" s="38"/>
      <c r="AC314" s="38"/>
      <c r="AD314" s="38"/>
      <c r="AE314" s="38"/>
      <c r="AT314" s="17" t="s">
        <v>159</v>
      </c>
      <c r="AU314" s="17" t="s">
        <v>83</v>
      </c>
    </row>
    <row r="315" s="2" customFormat="1" ht="6.96" customHeight="1">
      <c r="A315" s="38"/>
      <c r="B315" s="59"/>
      <c r="C315" s="60"/>
      <c r="D315" s="60"/>
      <c r="E315" s="60"/>
      <c r="F315" s="60"/>
      <c r="G315" s="60"/>
      <c r="H315" s="60"/>
      <c r="I315" s="176"/>
      <c r="J315" s="60"/>
      <c r="K315" s="60"/>
      <c r="L315" s="44"/>
      <c r="M315" s="38"/>
      <c r="O315" s="38"/>
      <c r="P315" s="38"/>
      <c r="Q315" s="38"/>
      <c r="R315" s="38"/>
      <c r="S315" s="38"/>
      <c r="T315" s="38"/>
      <c r="U315" s="38"/>
      <c r="V315" s="38"/>
      <c r="W315" s="38"/>
      <c r="X315" s="38"/>
      <c r="Y315" s="38"/>
      <c r="Z315" s="38"/>
      <c r="AA315" s="38"/>
      <c r="AB315" s="38"/>
      <c r="AC315" s="38"/>
      <c r="AD315" s="38"/>
      <c r="AE315" s="38"/>
    </row>
  </sheetData>
  <sheetProtection sheet="1" autoFilter="0" formatColumns="0" formatRows="0" objects="1" scenarios="1" spinCount="100000" saltValue="WLCJ7TZ99LCWRrevvLVq0cPnRmLTBpUGkBHhBsV7l0sIV6jKddcJU317oesM2rcCaKYo9yIgdjoPFtqbRzXHlg==" hashValue="KUOLh6hivasraihsuL3K+EJJpnLJDZigsHedmbkfuBEuTn115N7lHx5RIJf48oyPTP8KB9NCLZjX7pW2OOcoMw==" algorithmName="SHA-512" password="CC35"/>
  <autoFilter ref="C92:K314"/>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100</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120</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výhybek v žst Boletice nad Labem a žst Děčín východ</v>
      </c>
      <c r="F7" s="145"/>
      <c r="G7" s="145"/>
      <c r="H7" s="145"/>
      <c r="I7" s="139"/>
      <c r="L7" s="20"/>
    </row>
    <row r="8" hidden="1">
      <c r="B8" s="20"/>
      <c r="D8" s="145" t="s">
        <v>121</v>
      </c>
      <c r="L8" s="20"/>
    </row>
    <row r="9" hidden="1" s="1" customFormat="1" ht="16.5" customHeight="1">
      <c r="B9" s="20"/>
      <c r="E9" s="146" t="s">
        <v>122</v>
      </c>
      <c r="F9" s="1"/>
      <c r="G9" s="1"/>
      <c r="H9" s="1"/>
      <c r="I9" s="139"/>
      <c r="L9" s="20"/>
    </row>
    <row r="10" hidden="1" s="1" customFormat="1" ht="12" customHeight="1">
      <c r="B10" s="20"/>
      <c r="D10" s="145" t="s">
        <v>123</v>
      </c>
      <c r="I10" s="139"/>
      <c r="L10" s="20"/>
    </row>
    <row r="11" hidden="1" s="2" customFormat="1" ht="16.5" customHeight="1">
      <c r="A11" s="38"/>
      <c r="B11" s="44"/>
      <c r="C11" s="38"/>
      <c r="D11" s="38"/>
      <c r="E11" s="147" t="s">
        <v>487</v>
      </c>
      <c r="F11" s="38"/>
      <c r="G11" s="38"/>
      <c r="H11" s="38"/>
      <c r="I11" s="148"/>
      <c r="J11" s="38"/>
      <c r="K11" s="38"/>
      <c r="L11" s="149"/>
      <c r="S11" s="38"/>
      <c r="T11" s="38"/>
      <c r="U11" s="38"/>
      <c r="V11" s="38"/>
      <c r="W11" s="38"/>
      <c r="X11" s="38"/>
      <c r="Y11" s="38"/>
      <c r="Z11" s="38"/>
      <c r="AA11" s="38"/>
      <c r="AB11" s="38"/>
      <c r="AC11" s="38"/>
      <c r="AD11" s="38"/>
      <c r="AE11" s="38"/>
    </row>
    <row r="12" hidden="1" s="2" customFormat="1" ht="12" customHeight="1">
      <c r="A12" s="38"/>
      <c r="B12" s="44"/>
      <c r="C12" s="38"/>
      <c r="D12" s="145" t="s">
        <v>125</v>
      </c>
      <c r="E12" s="38"/>
      <c r="F12" s="38"/>
      <c r="G12" s="38"/>
      <c r="H12" s="38"/>
      <c r="I12" s="148"/>
      <c r="J12" s="38"/>
      <c r="K12" s="38"/>
      <c r="L12" s="149"/>
      <c r="S12" s="38"/>
      <c r="T12" s="38"/>
      <c r="U12" s="38"/>
      <c r="V12" s="38"/>
      <c r="W12" s="38"/>
      <c r="X12" s="38"/>
      <c r="Y12" s="38"/>
      <c r="Z12" s="38"/>
      <c r="AA12" s="38"/>
      <c r="AB12" s="38"/>
      <c r="AC12" s="38"/>
      <c r="AD12" s="38"/>
      <c r="AE12" s="38"/>
    </row>
    <row r="13" hidden="1" s="2" customFormat="1" ht="16.5" customHeight="1">
      <c r="A13" s="38"/>
      <c r="B13" s="44"/>
      <c r="C13" s="38"/>
      <c r="D13" s="38"/>
      <c r="E13" s="150" t="s">
        <v>606</v>
      </c>
      <c r="F13" s="38"/>
      <c r="G13" s="38"/>
      <c r="H13" s="38"/>
      <c r="I13" s="148"/>
      <c r="J13" s="38"/>
      <c r="K13" s="38"/>
      <c r="L13" s="149"/>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8"/>
      <c r="J14" s="38"/>
      <c r="K14" s="38"/>
      <c r="L14" s="149"/>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1" t="s">
        <v>20</v>
      </c>
      <c r="J15" s="133" t="s">
        <v>19</v>
      </c>
      <c r="K15" s="38"/>
      <c r="L15" s="149"/>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1" t="s">
        <v>23</v>
      </c>
      <c r="J16" s="152" t="str">
        <f>'Rekapitulace stavby'!AN8</f>
        <v>16. 1. 2020</v>
      </c>
      <c r="K16" s="38"/>
      <c r="L16" s="149"/>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8"/>
      <c r="J17" s="38"/>
      <c r="K17" s="38"/>
      <c r="L17" s="149"/>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1" t="s">
        <v>26</v>
      </c>
      <c r="J18" s="133" t="s">
        <v>27</v>
      </c>
      <c r="K18" s="38"/>
      <c r="L18" s="149"/>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1" t="s">
        <v>29</v>
      </c>
      <c r="J19" s="133" t="s">
        <v>30</v>
      </c>
      <c r="K19" s="38"/>
      <c r="L19" s="149"/>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8"/>
      <c r="J20" s="38"/>
      <c r="K20" s="38"/>
      <c r="L20" s="149"/>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1" t="s">
        <v>26</v>
      </c>
      <c r="J21" s="33" t="str">
        <f>'Rekapitulace stavby'!AN13</f>
        <v>Vyplň údaj</v>
      </c>
      <c r="K21" s="38"/>
      <c r="L21" s="149"/>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1" t="s">
        <v>29</v>
      </c>
      <c r="J22" s="33" t="str">
        <f>'Rekapitulace stavby'!AN14</f>
        <v>Vyplň údaj</v>
      </c>
      <c r="K22" s="38"/>
      <c r="L22" s="149"/>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8"/>
      <c r="J23" s="38"/>
      <c r="K23" s="38"/>
      <c r="L23" s="149"/>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1" t="s">
        <v>26</v>
      </c>
      <c r="J24" s="133" t="str">
        <f>IF('Rekapitulace stavby'!AN16="","",'Rekapitulace stavby'!AN16)</f>
        <v/>
      </c>
      <c r="K24" s="38"/>
      <c r="L24" s="149"/>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1" t="s">
        <v>29</v>
      </c>
      <c r="J25" s="133" t="str">
        <f>IF('Rekapitulace stavby'!AN17="","",'Rekapitulace stavby'!AN17)</f>
        <v/>
      </c>
      <c r="K25" s="38"/>
      <c r="L25" s="149"/>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8"/>
      <c r="J26" s="38"/>
      <c r="K26" s="38"/>
      <c r="L26" s="149"/>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1" t="s">
        <v>26</v>
      </c>
      <c r="J27" s="133" t="s">
        <v>19</v>
      </c>
      <c r="K27" s="38"/>
      <c r="L27" s="149"/>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1" t="s">
        <v>29</v>
      </c>
      <c r="J28" s="133" t="s">
        <v>19</v>
      </c>
      <c r="K28" s="38"/>
      <c r="L28" s="149"/>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8"/>
      <c r="J29" s="38"/>
      <c r="K29" s="38"/>
      <c r="L29" s="149"/>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8"/>
      <c r="J30" s="38"/>
      <c r="K30" s="38"/>
      <c r="L30" s="149"/>
      <c r="S30" s="38"/>
      <c r="T30" s="38"/>
      <c r="U30" s="38"/>
      <c r="V30" s="38"/>
      <c r="W30" s="38"/>
      <c r="X30" s="38"/>
      <c r="Y30" s="38"/>
      <c r="Z30" s="38"/>
      <c r="AA30" s="38"/>
      <c r="AB30" s="38"/>
      <c r="AC30" s="38"/>
      <c r="AD30" s="38"/>
      <c r="AE30" s="38"/>
    </row>
    <row r="31" hidden="1" s="8" customFormat="1" ht="83.25" customHeight="1">
      <c r="A31" s="153"/>
      <c r="B31" s="154"/>
      <c r="C31" s="153"/>
      <c r="D31" s="153"/>
      <c r="E31" s="155" t="s">
        <v>39</v>
      </c>
      <c r="F31" s="155"/>
      <c r="G31" s="155"/>
      <c r="H31" s="155"/>
      <c r="I31" s="156"/>
      <c r="J31" s="153"/>
      <c r="K31" s="153"/>
      <c r="L31" s="157"/>
      <c r="S31" s="153"/>
      <c r="T31" s="153"/>
      <c r="U31" s="153"/>
      <c r="V31" s="153"/>
      <c r="W31" s="153"/>
      <c r="X31" s="153"/>
      <c r="Y31" s="153"/>
      <c r="Z31" s="153"/>
      <c r="AA31" s="153"/>
      <c r="AB31" s="153"/>
      <c r="AC31" s="153"/>
      <c r="AD31" s="153"/>
      <c r="AE31" s="153"/>
    </row>
    <row r="32" hidden="1" s="2" customFormat="1" ht="6.96" customHeight="1">
      <c r="A32" s="38"/>
      <c r="B32" s="44"/>
      <c r="C32" s="38"/>
      <c r="D32" s="38"/>
      <c r="E32" s="38"/>
      <c r="F32" s="38"/>
      <c r="G32" s="38"/>
      <c r="H32" s="38"/>
      <c r="I32" s="148"/>
      <c r="J32" s="38"/>
      <c r="K32" s="38"/>
      <c r="L32" s="149"/>
      <c r="S32" s="38"/>
      <c r="T32" s="38"/>
      <c r="U32" s="38"/>
      <c r="V32" s="38"/>
      <c r="W32" s="38"/>
      <c r="X32" s="38"/>
      <c r="Y32" s="38"/>
      <c r="Z32" s="38"/>
      <c r="AA32" s="38"/>
      <c r="AB32" s="38"/>
      <c r="AC32" s="38"/>
      <c r="AD32" s="38"/>
      <c r="AE32" s="38"/>
    </row>
    <row r="33" hidden="1" s="2" customFormat="1" ht="6.96" customHeight="1">
      <c r="A33" s="38"/>
      <c r="B33" s="44"/>
      <c r="C33" s="38"/>
      <c r="D33" s="158"/>
      <c r="E33" s="158"/>
      <c r="F33" s="158"/>
      <c r="G33" s="158"/>
      <c r="H33" s="158"/>
      <c r="I33" s="159"/>
      <c r="J33" s="158"/>
      <c r="K33" s="158"/>
      <c r="L33" s="149"/>
      <c r="S33" s="38"/>
      <c r="T33" s="38"/>
      <c r="U33" s="38"/>
      <c r="V33" s="38"/>
      <c r="W33" s="38"/>
      <c r="X33" s="38"/>
      <c r="Y33" s="38"/>
      <c r="Z33" s="38"/>
      <c r="AA33" s="38"/>
      <c r="AB33" s="38"/>
      <c r="AC33" s="38"/>
      <c r="AD33" s="38"/>
      <c r="AE33" s="38"/>
    </row>
    <row r="34" hidden="1" s="2" customFormat="1" ht="25.44" customHeight="1">
      <c r="A34" s="38"/>
      <c r="B34" s="44"/>
      <c r="C34" s="38"/>
      <c r="D34" s="160" t="s">
        <v>40</v>
      </c>
      <c r="E34" s="38"/>
      <c r="F34" s="38"/>
      <c r="G34" s="38"/>
      <c r="H34" s="38"/>
      <c r="I34" s="148"/>
      <c r="J34" s="161">
        <f>ROUND(J91, 2)</f>
        <v>0</v>
      </c>
      <c r="K34" s="38"/>
      <c r="L34" s="149"/>
      <c r="S34" s="38"/>
      <c r="T34" s="38"/>
      <c r="U34" s="38"/>
      <c r="V34" s="38"/>
      <c r="W34" s="38"/>
      <c r="X34" s="38"/>
      <c r="Y34" s="38"/>
      <c r="Z34" s="38"/>
      <c r="AA34" s="38"/>
      <c r="AB34" s="38"/>
      <c r="AC34" s="38"/>
      <c r="AD34" s="38"/>
      <c r="AE34" s="38"/>
    </row>
    <row r="35" hidden="1" s="2" customFormat="1" ht="6.96" customHeight="1">
      <c r="A35" s="38"/>
      <c r="B35" s="44"/>
      <c r="C35" s="38"/>
      <c r="D35" s="158"/>
      <c r="E35" s="158"/>
      <c r="F35" s="158"/>
      <c r="G35" s="158"/>
      <c r="H35" s="158"/>
      <c r="I35" s="159"/>
      <c r="J35" s="158"/>
      <c r="K35" s="158"/>
      <c r="L35" s="149"/>
      <c r="S35" s="38"/>
      <c r="T35" s="38"/>
      <c r="U35" s="38"/>
      <c r="V35" s="38"/>
      <c r="W35" s="38"/>
      <c r="X35" s="38"/>
      <c r="Y35" s="38"/>
      <c r="Z35" s="38"/>
      <c r="AA35" s="38"/>
      <c r="AB35" s="38"/>
      <c r="AC35" s="38"/>
      <c r="AD35" s="38"/>
      <c r="AE35" s="38"/>
    </row>
    <row r="36" hidden="1" s="2" customFormat="1" ht="14.4" customHeight="1">
      <c r="A36" s="38"/>
      <c r="B36" s="44"/>
      <c r="C36" s="38"/>
      <c r="D36" s="38"/>
      <c r="E36" s="38"/>
      <c r="F36" s="162" t="s">
        <v>42</v>
      </c>
      <c r="G36" s="38"/>
      <c r="H36" s="38"/>
      <c r="I36" s="163" t="s">
        <v>41</v>
      </c>
      <c r="J36" s="162" t="s">
        <v>43</v>
      </c>
      <c r="K36" s="38"/>
      <c r="L36" s="149"/>
      <c r="S36" s="38"/>
      <c r="T36" s="38"/>
      <c r="U36" s="38"/>
      <c r="V36" s="38"/>
      <c r="W36" s="38"/>
      <c r="X36" s="38"/>
      <c r="Y36" s="38"/>
      <c r="Z36" s="38"/>
      <c r="AA36" s="38"/>
      <c r="AB36" s="38"/>
      <c r="AC36" s="38"/>
      <c r="AD36" s="38"/>
      <c r="AE36" s="38"/>
    </row>
    <row r="37" hidden="1" s="2" customFormat="1" ht="14.4" customHeight="1">
      <c r="A37" s="38"/>
      <c r="B37" s="44"/>
      <c r="C37" s="38"/>
      <c r="D37" s="147" t="s">
        <v>44</v>
      </c>
      <c r="E37" s="145" t="s">
        <v>45</v>
      </c>
      <c r="F37" s="164">
        <f>ROUND((SUM(BE91:BE168)),  2)</f>
        <v>0</v>
      </c>
      <c r="G37" s="38"/>
      <c r="H37" s="38"/>
      <c r="I37" s="165">
        <v>0.20999999999999999</v>
      </c>
      <c r="J37" s="164">
        <f>ROUND(((SUM(BE91:BE168))*I37),  2)</f>
        <v>0</v>
      </c>
      <c r="K37" s="38"/>
      <c r="L37" s="149"/>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ROUND((SUM(BF91:BF168)),  2)</f>
        <v>0</v>
      </c>
      <c r="G38" s="38"/>
      <c r="H38" s="38"/>
      <c r="I38" s="165">
        <v>0.14999999999999999</v>
      </c>
      <c r="J38" s="164">
        <f>ROUND(((SUM(BF91:BF168))*I38),  2)</f>
        <v>0</v>
      </c>
      <c r="K38" s="38"/>
      <c r="L38" s="149"/>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ROUND((SUM(BG91:BG168)),  2)</f>
        <v>0</v>
      </c>
      <c r="G39" s="38"/>
      <c r="H39" s="38"/>
      <c r="I39" s="165">
        <v>0.20999999999999999</v>
      </c>
      <c r="J39" s="164">
        <f>0</f>
        <v>0</v>
      </c>
      <c r="K39" s="38"/>
      <c r="L39" s="149"/>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ROUND((SUM(BH91:BH168)),  2)</f>
        <v>0</v>
      </c>
      <c r="G40" s="38"/>
      <c r="H40" s="38"/>
      <c r="I40" s="165">
        <v>0.14999999999999999</v>
      </c>
      <c r="J40" s="164">
        <f>0</f>
        <v>0</v>
      </c>
      <c r="K40" s="38"/>
      <c r="L40" s="149"/>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ROUND((SUM(BI91:BI168)),  2)</f>
        <v>0</v>
      </c>
      <c r="G41" s="38"/>
      <c r="H41" s="38"/>
      <c r="I41" s="165">
        <v>0</v>
      </c>
      <c r="J41" s="164">
        <f>0</f>
        <v>0</v>
      </c>
      <c r="K41" s="38"/>
      <c r="L41" s="149"/>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8"/>
      <c r="J42" s="38"/>
      <c r="K42" s="38"/>
      <c r="L42" s="149"/>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9"/>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9"/>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9"/>
      <c r="S48" s="38"/>
      <c r="T48" s="38"/>
      <c r="U48" s="38"/>
      <c r="V48" s="38"/>
      <c r="W48" s="38"/>
      <c r="X48" s="38"/>
      <c r="Y48" s="38"/>
      <c r="Z48" s="38"/>
      <c r="AA48" s="38"/>
      <c r="AB48" s="38"/>
      <c r="AC48" s="38"/>
      <c r="AD48" s="38"/>
      <c r="AE48" s="38"/>
    </row>
    <row r="49" hidden="1" s="2" customFormat="1" ht="24.96" customHeight="1">
      <c r="A49" s="38"/>
      <c r="B49" s="39"/>
      <c r="C49" s="23" t="s">
        <v>127</v>
      </c>
      <c r="D49" s="40"/>
      <c r="E49" s="40"/>
      <c r="F49" s="40"/>
      <c r="G49" s="40"/>
      <c r="H49" s="40"/>
      <c r="I49" s="148"/>
      <c r="J49" s="40"/>
      <c r="K49" s="40"/>
      <c r="L49" s="149"/>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8"/>
      <c r="J50" s="40"/>
      <c r="K50" s="40"/>
      <c r="L50" s="149"/>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8"/>
      <c r="J51" s="40"/>
      <c r="K51" s="40"/>
      <c r="L51" s="149"/>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výhybek v žst Boletice nad Labem a žst Děčín východ</v>
      </c>
      <c r="F52" s="32"/>
      <c r="G52" s="32"/>
      <c r="H52" s="32"/>
      <c r="I52" s="148"/>
      <c r="J52" s="40"/>
      <c r="K52" s="40"/>
      <c r="L52" s="149"/>
      <c r="S52" s="38"/>
      <c r="T52" s="38"/>
      <c r="U52" s="38"/>
      <c r="V52" s="38"/>
      <c r="W52" s="38"/>
      <c r="X52" s="38"/>
      <c r="Y52" s="38"/>
      <c r="Z52" s="38"/>
      <c r="AA52" s="38"/>
      <c r="AB52" s="38"/>
      <c r="AC52" s="38"/>
      <c r="AD52" s="38"/>
      <c r="AE52" s="38"/>
    </row>
    <row r="53" hidden="1" s="1" customFormat="1" ht="12" customHeight="1">
      <c r="B53" s="21"/>
      <c r="C53" s="32" t="s">
        <v>121</v>
      </c>
      <c r="D53" s="22"/>
      <c r="E53" s="22"/>
      <c r="F53" s="22"/>
      <c r="G53" s="22"/>
      <c r="H53" s="22"/>
      <c r="I53" s="139"/>
      <c r="J53" s="22"/>
      <c r="K53" s="22"/>
      <c r="L53" s="20"/>
    </row>
    <row r="54" hidden="1" s="1" customFormat="1" ht="16.5" customHeight="1">
      <c r="B54" s="21"/>
      <c r="C54" s="22"/>
      <c r="D54" s="22"/>
      <c r="E54" s="180" t="s">
        <v>122</v>
      </c>
      <c r="F54" s="22"/>
      <c r="G54" s="22"/>
      <c r="H54" s="22"/>
      <c r="I54" s="139"/>
      <c r="J54" s="22"/>
      <c r="K54" s="22"/>
      <c r="L54" s="20"/>
    </row>
    <row r="55" hidden="1" s="1" customFormat="1" ht="12" customHeight="1">
      <c r="B55" s="21"/>
      <c r="C55" s="32" t="s">
        <v>123</v>
      </c>
      <c r="D55" s="22"/>
      <c r="E55" s="22"/>
      <c r="F55" s="22"/>
      <c r="G55" s="22"/>
      <c r="H55" s="22"/>
      <c r="I55" s="139"/>
      <c r="J55" s="22"/>
      <c r="K55" s="22"/>
      <c r="L55" s="20"/>
    </row>
    <row r="56" hidden="1" s="2" customFormat="1" ht="16.5" customHeight="1">
      <c r="A56" s="38"/>
      <c r="B56" s="39"/>
      <c r="C56" s="40"/>
      <c r="D56" s="40"/>
      <c r="E56" s="181" t="s">
        <v>487</v>
      </c>
      <c r="F56" s="40"/>
      <c r="G56" s="40"/>
      <c r="H56" s="40"/>
      <c r="I56" s="148"/>
      <c r="J56" s="40"/>
      <c r="K56" s="40"/>
      <c r="L56" s="149"/>
      <c r="S56" s="38"/>
      <c r="T56" s="38"/>
      <c r="U56" s="38"/>
      <c r="V56" s="38"/>
      <c r="W56" s="38"/>
      <c r="X56" s="38"/>
      <c r="Y56" s="38"/>
      <c r="Z56" s="38"/>
      <c r="AA56" s="38"/>
      <c r="AB56" s="38"/>
      <c r="AC56" s="38"/>
      <c r="AD56" s="38"/>
      <c r="AE56" s="38"/>
    </row>
    <row r="57" hidden="1" s="2" customFormat="1" ht="12" customHeight="1">
      <c r="A57" s="38"/>
      <c r="B57" s="39"/>
      <c r="C57" s="32" t="s">
        <v>125</v>
      </c>
      <c r="D57" s="40"/>
      <c r="E57" s="40"/>
      <c r="F57" s="40"/>
      <c r="G57" s="40"/>
      <c r="H57" s="40"/>
      <c r="I57" s="148"/>
      <c r="J57" s="40"/>
      <c r="K57" s="40"/>
      <c r="L57" s="149"/>
      <c r="S57" s="38"/>
      <c r="T57" s="38"/>
      <c r="U57" s="38"/>
      <c r="V57" s="38"/>
      <c r="W57" s="38"/>
      <c r="X57" s="38"/>
      <c r="Y57" s="38"/>
      <c r="Z57" s="38"/>
      <c r="AA57" s="38"/>
      <c r="AB57" s="38"/>
      <c r="AC57" s="38"/>
      <c r="AD57" s="38"/>
      <c r="AE57" s="38"/>
    </row>
    <row r="58" hidden="1" s="2" customFormat="1" ht="16.5" customHeight="1">
      <c r="A58" s="38"/>
      <c r="B58" s="39"/>
      <c r="C58" s="40"/>
      <c r="D58" s="40"/>
      <c r="E58" s="69" t="str">
        <f>E13</f>
        <v>2 - Materiál k SO 02 dodávaný objednatelem - NEOCEŇOVAT</v>
      </c>
      <c r="F58" s="40"/>
      <c r="G58" s="40"/>
      <c r="H58" s="40"/>
      <c r="I58" s="148"/>
      <c r="J58" s="40"/>
      <c r="K58" s="40"/>
      <c r="L58" s="149"/>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8"/>
      <c r="J59" s="40"/>
      <c r="K59" s="40"/>
      <c r="L59" s="149"/>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žst. Boletice nad Labem a žst. Děčín východ</v>
      </c>
      <c r="G60" s="40"/>
      <c r="H60" s="40"/>
      <c r="I60" s="151" t="s">
        <v>23</v>
      </c>
      <c r="J60" s="72" t="str">
        <f>IF(J16="","",J16)</f>
        <v>16. 1. 2020</v>
      </c>
      <c r="K60" s="40"/>
      <c r="L60" s="149"/>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8"/>
      <c r="J61" s="40"/>
      <c r="K61" s="40"/>
      <c r="L61" s="149"/>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1" t="s">
        <v>33</v>
      </c>
      <c r="J62" s="36" t="str">
        <f>E25</f>
        <v xml:space="preserve"> </v>
      </c>
      <c r="K62" s="40"/>
      <c r="L62" s="149"/>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1" t="s">
        <v>36</v>
      </c>
      <c r="J63" s="36" t="str">
        <f>E28</f>
        <v>Věra Trnková</v>
      </c>
      <c r="K63" s="40"/>
      <c r="L63" s="149"/>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8"/>
      <c r="J64" s="40"/>
      <c r="K64" s="40"/>
      <c r="L64" s="149"/>
      <c r="S64" s="38"/>
      <c r="T64" s="38"/>
      <c r="U64" s="38"/>
      <c r="V64" s="38"/>
      <c r="W64" s="38"/>
      <c r="X64" s="38"/>
      <c r="Y64" s="38"/>
      <c r="Z64" s="38"/>
      <c r="AA64" s="38"/>
      <c r="AB64" s="38"/>
      <c r="AC64" s="38"/>
      <c r="AD64" s="38"/>
      <c r="AE64" s="38"/>
    </row>
    <row r="65" hidden="1" s="2" customFormat="1" ht="29.28" customHeight="1">
      <c r="A65" s="38"/>
      <c r="B65" s="39"/>
      <c r="C65" s="182" t="s">
        <v>128</v>
      </c>
      <c r="D65" s="183"/>
      <c r="E65" s="183"/>
      <c r="F65" s="183"/>
      <c r="G65" s="183"/>
      <c r="H65" s="183"/>
      <c r="I65" s="184"/>
      <c r="J65" s="185" t="s">
        <v>129</v>
      </c>
      <c r="K65" s="183"/>
      <c r="L65" s="149"/>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8"/>
      <c r="J66" s="40"/>
      <c r="K66" s="40"/>
      <c r="L66" s="149"/>
      <c r="S66" s="38"/>
      <c r="T66" s="38"/>
      <c r="U66" s="38"/>
      <c r="V66" s="38"/>
      <c r="W66" s="38"/>
      <c r="X66" s="38"/>
      <c r="Y66" s="38"/>
      <c r="Z66" s="38"/>
      <c r="AA66" s="38"/>
      <c r="AB66" s="38"/>
      <c r="AC66" s="38"/>
      <c r="AD66" s="38"/>
      <c r="AE66" s="38"/>
    </row>
    <row r="67" hidden="1" s="2" customFormat="1" ht="22.8" customHeight="1">
      <c r="A67" s="38"/>
      <c r="B67" s="39"/>
      <c r="C67" s="186" t="s">
        <v>72</v>
      </c>
      <c r="D67" s="40"/>
      <c r="E67" s="40"/>
      <c r="F67" s="40"/>
      <c r="G67" s="40"/>
      <c r="H67" s="40"/>
      <c r="I67" s="148"/>
      <c r="J67" s="102">
        <f>J91</f>
        <v>0</v>
      </c>
      <c r="K67" s="40"/>
      <c r="L67" s="149"/>
      <c r="S67" s="38"/>
      <c r="T67" s="38"/>
      <c r="U67" s="38"/>
      <c r="V67" s="38"/>
      <c r="W67" s="38"/>
      <c r="X67" s="38"/>
      <c r="Y67" s="38"/>
      <c r="Z67" s="38"/>
      <c r="AA67" s="38"/>
      <c r="AB67" s="38"/>
      <c r="AC67" s="38"/>
      <c r="AD67" s="38"/>
      <c r="AE67" s="38"/>
      <c r="AU67" s="17" t="s">
        <v>130</v>
      </c>
    </row>
    <row r="68" hidden="1" s="2" customFormat="1" ht="21.84" customHeight="1">
      <c r="A68" s="38"/>
      <c r="B68" s="39"/>
      <c r="C68" s="40"/>
      <c r="D68" s="40"/>
      <c r="E68" s="40"/>
      <c r="F68" s="40"/>
      <c r="G68" s="40"/>
      <c r="H68" s="40"/>
      <c r="I68" s="148"/>
      <c r="J68" s="40"/>
      <c r="K68" s="40"/>
      <c r="L68" s="149"/>
      <c r="S68" s="38"/>
      <c r="T68" s="38"/>
      <c r="U68" s="38"/>
      <c r="V68" s="38"/>
      <c r="W68" s="38"/>
      <c r="X68" s="38"/>
      <c r="Y68" s="38"/>
      <c r="Z68" s="38"/>
      <c r="AA68" s="38"/>
      <c r="AB68" s="38"/>
      <c r="AC68" s="38"/>
      <c r="AD68" s="38"/>
      <c r="AE68" s="38"/>
    </row>
    <row r="69" hidden="1" s="2" customFormat="1" ht="6.96" customHeight="1">
      <c r="A69" s="38"/>
      <c r="B69" s="59"/>
      <c r="C69" s="60"/>
      <c r="D69" s="60"/>
      <c r="E69" s="60"/>
      <c r="F69" s="60"/>
      <c r="G69" s="60"/>
      <c r="H69" s="60"/>
      <c r="I69" s="176"/>
      <c r="J69" s="60"/>
      <c r="K69" s="60"/>
      <c r="L69" s="149"/>
      <c r="S69" s="38"/>
      <c r="T69" s="38"/>
      <c r="U69" s="38"/>
      <c r="V69" s="38"/>
      <c r="W69" s="38"/>
      <c r="X69" s="38"/>
      <c r="Y69" s="38"/>
      <c r="Z69" s="38"/>
      <c r="AA69" s="38"/>
      <c r="AB69" s="38"/>
      <c r="AC69" s="38"/>
      <c r="AD69" s="38"/>
      <c r="AE69" s="38"/>
    </row>
    <row r="70" hidden="1"/>
    <row r="71" hidden="1"/>
    <row r="72" hidden="1"/>
    <row r="73" s="2" customFormat="1" ht="6.96" customHeight="1">
      <c r="A73" s="38"/>
      <c r="B73" s="61"/>
      <c r="C73" s="62"/>
      <c r="D73" s="62"/>
      <c r="E73" s="62"/>
      <c r="F73" s="62"/>
      <c r="G73" s="62"/>
      <c r="H73" s="62"/>
      <c r="I73" s="179"/>
      <c r="J73" s="62"/>
      <c r="K73" s="62"/>
      <c r="L73" s="149"/>
      <c r="S73" s="38"/>
      <c r="T73" s="38"/>
      <c r="U73" s="38"/>
      <c r="V73" s="38"/>
      <c r="W73" s="38"/>
      <c r="X73" s="38"/>
      <c r="Y73" s="38"/>
      <c r="Z73" s="38"/>
      <c r="AA73" s="38"/>
      <c r="AB73" s="38"/>
      <c r="AC73" s="38"/>
      <c r="AD73" s="38"/>
      <c r="AE73" s="38"/>
    </row>
    <row r="74" s="2" customFormat="1" ht="24.96" customHeight="1">
      <c r="A74" s="38"/>
      <c r="B74" s="39"/>
      <c r="C74" s="23" t="s">
        <v>133</v>
      </c>
      <c r="D74" s="40"/>
      <c r="E74" s="40"/>
      <c r="F74" s="40"/>
      <c r="G74" s="40"/>
      <c r="H74" s="40"/>
      <c r="I74" s="148"/>
      <c r="J74" s="40"/>
      <c r="K74" s="40"/>
      <c r="L74" s="149"/>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148"/>
      <c r="J75" s="40"/>
      <c r="K75" s="40"/>
      <c r="L75" s="149"/>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148"/>
      <c r="J76" s="40"/>
      <c r="K76" s="40"/>
      <c r="L76" s="149"/>
      <c r="S76" s="38"/>
      <c r="T76" s="38"/>
      <c r="U76" s="38"/>
      <c r="V76" s="38"/>
      <c r="W76" s="38"/>
      <c r="X76" s="38"/>
      <c r="Y76" s="38"/>
      <c r="Z76" s="38"/>
      <c r="AA76" s="38"/>
      <c r="AB76" s="38"/>
      <c r="AC76" s="38"/>
      <c r="AD76" s="38"/>
      <c r="AE76" s="38"/>
    </row>
    <row r="77" s="2" customFormat="1" ht="16.5" customHeight="1">
      <c r="A77" s="38"/>
      <c r="B77" s="39"/>
      <c r="C77" s="40"/>
      <c r="D77" s="40"/>
      <c r="E77" s="180" t="str">
        <f>E7</f>
        <v>Oprava výhybek v žst Boletice nad Labem a žst Děčín východ</v>
      </c>
      <c r="F77" s="32"/>
      <c r="G77" s="32"/>
      <c r="H77" s="32"/>
      <c r="I77" s="148"/>
      <c r="J77" s="40"/>
      <c r="K77" s="40"/>
      <c r="L77" s="149"/>
      <c r="S77" s="38"/>
      <c r="T77" s="38"/>
      <c r="U77" s="38"/>
      <c r="V77" s="38"/>
      <c r="W77" s="38"/>
      <c r="X77" s="38"/>
      <c r="Y77" s="38"/>
      <c r="Z77" s="38"/>
      <c r="AA77" s="38"/>
      <c r="AB77" s="38"/>
      <c r="AC77" s="38"/>
      <c r="AD77" s="38"/>
      <c r="AE77" s="38"/>
    </row>
    <row r="78" s="1" customFormat="1" ht="12" customHeight="1">
      <c r="B78" s="21"/>
      <c r="C78" s="32" t="s">
        <v>121</v>
      </c>
      <c r="D78" s="22"/>
      <c r="E78" s="22"/>
      <c r="F78" s="22"/>
      <c r="G78" s="22"/>
      <c r="H78" s="22"/>
      <c r="I78" s="139"/>
      <c r="J78" s="22"/>
      <c r="K78" s="22"/>
      <c r="L78" s="20"/>
    </row>
    <row r="79" s="1" customFormat="1" ht="16.5" customHeight="1">
      <c r="B79" s="21"/>
      <c r="C79" s="22"/>
      <c r="D79" s="22"/>
      <c r="E79" s="180" t="s">
        <v>122</v>
      </c>
      <c r="F79" s="22"/>
      <c r="G79" s="22"/>
      <c r="H79" s="22"/>
      <c r="I79" s="139"/>
      <c r="J79" s="22"/>
      <c r="K79" s="22"/>
      <c r="L79" s="20"/>
    </row>
    <row r="80" s="1" customFormat="1" ht="12" customHeight="1">
      <c r="B80" s="21"/>
      <c r="C80" s="32" t="s">
        <v>123</v>
      </c>
      <c r="D80" s="22"/>
      <c r="E80" s="22"/>
      <c r="F80" s="22"/>
      <c r="G80" s="22"/>
      <c r="H80" s="22"/>
      <c r="I80" s="139"/>
      <c r="J80" s="22"/>
      <c r="K80" s="22"/>
      <c r="L80" s="20"/>
    </row>
    <row r="81" s="2" customFormat="1" ht="16.5" customHeight="1">
      <c r="A81" s="38"/>
      <c r="B81" s="39"/>
      <c r="C81" s="40"/>
      <c r="D81" s="40"/>
      <c r="E81" s="181" t="s">
        <v>487</v>
      </c>
      <c r="F81" s="40"/>
      <c r="G81" s="40"/>
      <c r="H81" s="40"/>
      <c r="I81" s="148"/>
      <c r="J81" s="40"/>
      <c r="K81" s="40"/>
      <c r="L81" s="149"/>
      <c r="S81" s="38"/>
      <c r="T81" s="38"/>
      <c r="U81" s="38"/>
      <c r="V81" s="38"/>
      <c r="W81" s="38"/>
      <c r="X81" s="38"/>
      <c r="Y81" s="38"/>
      <c r="Z81" s="38"/>
      <c r="AA81" s="38"/>
      <c r="AB81" s="38"/>
      <c r="AC81" s="38"/>
      <c r="AD81" s="38"/>
      <c r="AE81" s="38"/>
    </row>
    <row r="82" s="2" customFormat="1" ht="12" customHeight="1">
      <c r="A82" s="38"/>
      <c r="B82" s="39"/>
      <c r="C82" s="32" t="s">
        <v>125</v>
      </c>
      <c r="D82" s="40"/>
      <c r="E82" s="40"/>
      <c r="F82" s="40"/>
      <c r="G82" s="40"/>
      <c r="H82" s="40"/>
      <c r="I82" s="148"/>
      <c r="J82" s="40"/>
      <c r="K82" s="40"/>
      <c r="L82" s="149"/>
      <c r="S82" s="38"/>
      <c r="T82" s="38"/>
      <c r="U82" s="38"/>
      <c r="V82" s="38"/>
      <c r="W82" s="38"/>
      <c r="X82" s="38"/>
      <c r="Y82" s="38"/>
      <c r="Z82" s="38"/>
      <c r="AA82" s="38"/>
      <c r="AB82" s="38"/>
      <c r="AC82" s="38"/>
      <c r="AD82" s="38"/>
      <c r="AE82" s="38"/>
    </row>
    <row r="83" s="2" customFormat="1" ht="16.5" customHeight="1">
      <c r="A83" s="38"/>
      <c r="B83" s="39"/>
      <c r="C83" s="40"/>
      <c r="D83" s="40"/>
      <c r="E83" s="69" t="str">
        <f>E13</f>
        <v>2 - Materiál k SO 02 dodávaný objednatelem - NEOCEŇOVAT</v>
      </c>
      <c r="F83" s="40"/>
      <c r="G83" s="40"/>
      <c r="H83" s="40"/>
      <c r="I83" s="148"/>
      <c r="J83" s="40"/>
      <c r="K83" s="40"/>
      <c r="L83" s="149"/>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148"/>
      <c r="J84" s="40"/>
      <c r="K84" s="40"/>
      <c r="L84" s="149"/>
      <c r="S84" s="38"/>
      <c r="T84" s="38"/>
      <c r="U84" s="38"/>
      <c r="V84" s="38"/>
      <c r="W84" s="38"/>
      <c r="X84" s="38"/>
      <c r="Y84" s="38"/>
      <c r="Z84" s="38"/>
      <c r="AA84" s="38"/>
      <c r="AB84" s="38"/>
      <c r="AC84" s="38"/>
      <c r="AD84" s="38"/>
      <c r="AE84" s="38"/>
    </row>
    <row r="85" s="2" customFormat="1" ht="12" customHeight="1">
      <c r="A85" s="38"/>
      <c r="B85" s="39"/>
      <c r="C85" s="32" t="s">
        <v>21</v>
      </c>
      <c r="D85" s="40"/>
      <c r="E85" s="40"/>
      <c r="F85" s="27" t="str">
        <f>F16</f>
        <v>žst. Boletice nad Labem a žst. Děčín východ</v>
      </c>
      <c r="G85" s="40"/>
      <c r="H85" s="40"/>
      <c r="I85" s="151" t="s">
        <v>23</v>
      </c>
      <c r="J85" s="72" t="str">
        <f>IF(J16="","",J16)</f>
        <v>16. 1. 2020</v>
      </c>
      <c r="K85" s="40"/>
      <c r="L85" s="149"/>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148"/>
      <c r="J86" s="40"/>
      <c r="K86" s="40"/>
      <c r="L86" s="149"/>
      <c r="S86" s="38"/>
      <c r="T86" s="38"/>
      <c r="U86" s="38"/>
      <c r="V86" s="38"/>
      <c r="W86" s="38"/>
      <c r="X86" s="38"/>
      <c r="Y86" s="38"/>
      <c r="Z86" s="38"/>
      <c r="AA86" s="38"/>
      <c r="AB86" s="38"/>
      <c r="AC86" s="38"/>
      <c r="AD86" s="38"/>
      <c r="AE86" s="38"/>
    </row>
    <row r="87" s="2" customFormat="1" ht="15.15" customHeight="1">
      <c r="A87" s="38"/>
      <c r="B87" s="39"/>
      <c r="C87" s="32" t="s">
        <v>25</v>
      </c>
      <c r="D87" s="40"/>
      <c r="E87" s="40"/>
      <c r="F87" s="27" t="str">
        <f>E19</f>
        <v>Správa železnic, OŘ ÚNL</v>
      </c>
      <c r="G87" s="40"/>
      <c r="H87" s="40"/>
      <c r="I87" s="151" t="s">
        <v>33</v>
      </c>
      <c r="J87" s="36" t="str">
        <f>E25</f>
        <v xml:space="preserve"> </v>
      </c>
      <c r="K87" s="40"/>
      <c r="L87" s="149"/>
      <c r="S87" s="38"/>
      <c r="T87" s="38"/>
      <c r="U87" s="38"/>
      <c r="V87" s="38"/>
      <c r="W87" s="38"/>
      <c r="X87" s="38"/>
      <c r="Y87" s="38"/>
      <c r="Z87" s="38"/>
      <c r="AA87" s="38"/>
      <c r="AB87" s="38"/>
      <c r="AC87" s="38"/>
      <c r="AD87" s="38"/>
      <c r="AE87" s="38"/>
    </row>
    <row r="88" s="2" customFormat="1" ht="15.15" customHeight="1">
      <c r="A88" s="38"/>
      <c r="B88" s="39"/>
      <c r="C88" s="32" t="s">
        <v>31</v>
      </c>
      <c r="D88" s="40"/>
      <c r="E88" s="40"/>
      <c r="F88" s="27" t="str">
        <f>IF(E22="","",E22)</f>
        <v>Vyplň údaj</v>
      </c>
      <c r="G88" s="40"/>
      <c r="H88" s="40"/>
      <c r="I88" s="151" t="s">
        <v>36</v>
      </c>
      <c r="J88" s="36" t="str">
        <f>E28</f>
        <v>Věra Trnková</v>
      </c>
      <c r="K88" s="40"/>
      <c r="L88" s="149"/>
      <c r="S88" s="38"/>
      <c r="T88" s="38"/>
      <c r="U88" s="38"/>
      <c r="V88" s="38"/>
      <c r="W88" s="38"/>
      <c r="X88" s="38"/>
      <c r="Y88" s="38"/>
      <c r="Z88" s="38"/>
      <c r="AA88" s="38"/>
      <c r="AB88" s="38"/>
      <c r="AC88" s="38"/>
      <c r="AD88" s="38"/>
      <c r="AE88" s="38"/>
    </row>
    <row r="89" s="2" customFormat="1" ht="10.32" customHeight="1">
      <c r="A89" s="38"/>
      <c r="B89" s="39"/>
      <c r="C89" s="40"/>
      <c r="D89" s="40"/>
      <c r="E89" s="40"/>
      <c r="F89" s="40"/>
      <c r="G89" s="40"/>
      <c r="H89" s="40"/>
      <c r="I89" s="148"/>
      <c r="J89" s="40"/>
      <c r="K89" s="40"/>
      <c r="L89" s="149"/>
      <c r="S89" s="38"/>
      <c r="T89" s="38"/>
      <c r="U89" s="38"/>
      <c r="V89" s="38"/>
      <c r="W89" s="38"/>
      <c r="X89" s="38"/>
      <c r="Y89" s="38"/>
      <c r="Z89" s="38"/>
      <c r="AA89" s="38"/>
      <c r="AB89" s="38"/>
      <c r="AC89" s="38"/>
      <c r="AD89" s="38"/>
      <c r="AE89" s="38"/>
    </row>
    <row r="90" s="11" customFormat="1" ht="29.28" customHeight="1">
      <c r="A90" s="200"/>
      <c r="B90" s="201"/>
      <c r="C90" s="202" t="s">
        <v>134</v>
      </c>
      <c r="D90" s="203" t="s">
        <v>59</v>
      </c>
      <c r="E90" s="203" t="s">
        <v>55</v>
      </c>
      <c r="F90" s="203" t="s">
        <v>56</v>
      </c>
      <c r="G90" s="203" t="s">
        <v>135</v>
      </c>
      <c r="H90" s="203" t="s">
        <v>136</v>
      </c>
      <c r="I90" s="204" t="s">
        <v>137</v>
      </c>
      <c r="J90" s="203" t="s">
        <v>129</v>
      </c>
      <c r="K90" s="205" t="s">
        <v>138</v>
      </c>
      <c r="L90" s="206"/>
      <c r="M90" s="92" t="s">
        <v>19</v>
      </c>
      <c r="N90" s="93" t="s">
        <v>44</v>
      </c>
      <c r="O90" s="93" t="s">
        <v>139</v>
      </c>
      <c r="P90" s="93" t="s">
        <v>140</v>
      </c>
      <c r="Q90" s="93" t="s">
        <v>141</v>
      </c>
      <c r="R90" s="93" t="s">
        <v>142</v>
      </c>
      <c r="S90" s="93" t="s">
        <v>143</v>
      </c>
      <c r="T90" s="94" t="s">
        <v>144</v>
      </c>
      <c r="U90" s="200"/>
      <c r="V90" s="200"/>
      <c r="W90" s="200"/>
      <c r="X90" s="200"/>
      <c r="Y90" s="200"/>
      <c r="Z90" s="200"/>
      <c r="AA90" s="200"/>
      <c r="AB90" s="200"/>
      <c r="AC90" s="200"/>
      <c r="AD90" s="200"/>
      <c r="AE90" s="200"/>
    </row>
    <row r="91" s="2" customFormat="1" ht="22.8" customHeight="1">
      <c r="A91" s="38"/>
      <c r="B91" s="39"/>
      <c r="C91" s="99" t="s">
        <v>145</v>
      </c>
      <c r="D91" s="40"/>
      <c r="E91" s="40"/>
      <c r="F91" s="40"/>
      <c r="G91" s="40"/>
      <c r="H91" s="40"/>
      <c r="I91" s="148"/>
      <c r="J91" s="207">
        <f>BK91</f>
        <v>0</v>
      </c>
      <c r="K91" s="40"/>
      <c r="L91" s="44"/>
      <c r="M91" s="95"/>
      <c r="N91" s="208"/>
      <c r="O91" s="96"/>
      <c r="P91" s="209">
        <f>SUM(P92:P168)</f>
        <v>0</v>
      </c>
      <c r="Q91" s="96"/>
      <c r="R91" s="209">
        <f>SUM(R92:R168)</f>
        <v>128.15461999999999</v>
      </c>
      <c r="S91" s="96"/>
      <c r="T91" s="210">
        <f>SUM(T92:T168)</f>
        <v>0</v>
      </c>
      <c r="U91" s="38"/>
      <c r="V91" s="38"/>
      <c r="W91" s="38"/>
      <c r="X91" s="38"/>
      <c r="Y91" s="38"/>
      <c r="Z91" s="38"/>
      <c r="AA91" s="38"/>
      <c r="AB91" s="38"/>
      <c r="AC91" s="38"/>
      <c r="AD91" s="38"/>
      <c r="AE91" s="38"/>
      <c r="AT91" s="17" t="s">
        <v>73</v>
      </c>
      <c r="AU91" s="17" t="s">
        <v>130</v>
      </c>
      <c r="BK91" s="211">
        <f>SUM(BK92:BK168)</f>
        <v>0</v>
      </c>
    </row>
    <row r="92" s="2" customFormat="1" ht="21.75" customHeight="1">
      <c r="A92" s="38"/>
      <c r="B92" s="39"/>
      <c r="C92" s="268" t="s">
        <v>81</v>
      </c>
      <c r="D92" s="268" t="s">
        <v>220</v>
      </c>
      <c r="E92" s="269" t="s">
        <v>452</v>
      </c>
      <c r="F92" s="270" t="s">
        <v>453</v>
      </c>
      <c r="G92" s="271" t="s">
        <v>196</v>
      </c>
      <c r="H92" s="272">
        <v>82.981999999999999</v>
      </c>
      <c r="I92" s="273"/>
      <c r="J92" s="274">
        <f>ROUND(I92*H92,2)</f>
        <v>0</v>
      </c>
      <c r="K92" s="270" t="s">
        <v>155</v>
      </c>
      <c r="L92" s="275"/>
      <c r="M92" s="276" t="s">
        <v>19</v>
      </c>
      <c r="N92" s="277" t="s">
        <v>45</v>
      </c>
      <c r="O92" s="84"/>
      <c r="P92" s="237">
        <f>O92*H92</f>
        <v>0</v>
      </c>
      <c r="Q92" s="237">
        <v>0.95499999999999996</v>
      </c>
      <c r="R92" s="237">
        <f>Q92*H92</f>
        <v>79.247810000000001</v>
      </c>
      <c r="S92" s="237">
        <v>0</v>
      </c>
      <c r="T92" s="238">
        <f>S92*H92</f>
        <v>0</v>
      </c>
      <c r="U92" s="38"/>
      <c r="V92" s="38"/>
      <c r="W92" s="38"/>
      <c r="X92" s="38"/>
      <c r="Y92" s="38"/>
      <c r="Z92" s="38"/>
      <c r="AA92" s="38"/>
      <c r="AB92" s="38"/>
      <c r="AC92" s="38"/>
      <c r="AD92" s="38"/>
      <c r="AE92" s="38"/>
      <c r="AR92" s="239" t="s">
        <v>207</v>
      </c>
      <c r="AT92" s="239" t="s">
        <v>220</v>
      </c>
      <c r="AU92" s="239" t="s">
        <v>74</v>
      </c>
      <c r="AY92" s="17" t="s">
        <v>148</v>
      </c>
      <c r="BE92" s="240">
        <f>IF(N92="základní",J92,0)</f>
        <v>0</v>
      </c>
      <c r="BF92" s="240">
        <f>IF(N92="snížená",J92,0)</f>
        <v>0</v>
      </c>
      <c r="BG92" s="240">
        <f>IF(N92="zákl. přenesená",J92,0)</f>
        <v>0</v>
      </c>
      <c r="BH92" s="240">
        <f>IF(N92="sníž. přenesená",J92,0)</f>
        <v>0</v>
      </c>
      <c r="BI92" s="240">
        <f>IF(N92="nulová",J92,0)</f>
        <v>0</v>
      </c>
      <c r="BJ92" s="17" t="s">
        <v>81</v>
      </c>
      <c r="BK92" s="240">
        <f>ROUND(I92*H92,2)</f>
        <v>0</v>
      </c>
      <c r="BL92" s="17" t="s">
        <v>114</v>
      </c>
      <c r="BM92" s="239" t="s">
        <v>454</v>
      </c>
    </row>
    <row r="93" s="2" customFormat="1">
      <c r="A93" s="38"/>
      <c r="B93" s="39"/>
      <c r="C93" s="40"/>
      <c r="D93" s="241" t="s">
        <v>157</v>
      </c>
      <c r="E93" s="40"/>
      <c r="F93" s="242" t="s">
        <v>453</v>
      </c>
      <c r="G93" s="40"/>
      <c r="H93" s="40"/>
      <c r="I93" s="148"/>
      <c r="J93" s="40"/>
      <c r="K93" s="40"/>
      <c r="L93" s="44"/>
      <c r="M93" s="243"/>
      <c r="N93" s="244"/>
      <c r="O93" s="84"/>
      <c r="P93" s="84"/>
      <c r="Q93" s="84"/>
      <c r="R93" s="84"/>
      <c r="S93" s="84"/>
      <c r="T93" s="85"/>
      <c r="U93" s="38"/>
      <c r="V93" s="38"/>
      <c r="W93" s="38"/>
      <c r="X93" s="38"/>
      <c r="Y93" s="38"/>
      <c r="Z93" s="38"/>
      <c r="AA93" s="38"/>
      <c r="AB93" s="38"/>
      <c r="AC93" s="38"/>
      <c r="AD93" s="38"/>
      <c r="AE93" s="38"/>
      <c r="AT93" s="17" t="s">
        <v>157</v>
      </c>
      <c r="AU93" s="17" t="s">
        <v>74</v>
      </c>
    </row>
    <row r="94" s="2" customFormat="1" ht="21.75" customHeight="1">
      <c r="A94" s="38"/>
      <c r="B94" s="39"/>
      <c r="C94" s="268" t="s">
        <v>83</v>
      </c>
      <c r="D94" s="268" t="s">
        <v>220</v>
      </c>
      <c r="E94" s="269" t="s">
        <v>460</v>
      </c>
      <c r="F94" s="270" t="s">
        <v>461</v>
      </c>
      <c r="G94" s="271" t="s">
        <v>154</v>
      </c>
      <c r="H94" s="272">
        <v>161</v>
      </c>
      <c r="I94" s="273"/>
      <c r="J94" s="274">
        <f>ROUND(I94*H94,2)</f>
        <v>0</v>
      </c>
      <c r="K94" s="270" t="s">
        <v>155</v>
      </c>
      <c r="L94" s="275"/>
      <c r="M94" s="276" t="s">
        <v>19</v>
      </c>
      <c r="N94" s="277" t="s">
        <v>45</v>
      </c>
      <c r="O94" s="84"/>
      <c r="P94" s="237">
        <f>O94*H94</f>
        <v>0</v>
      </c>
      <c r="Q94" s="237">
        <v>0.104</v>
      </c>
      <c r="R94" s="237">
        <f>Q94*H94</f>
        <v>16.744</v>
      </c>
      <c r="S94" s="237">
        <v>0</v>
      </c>
      <c r="T94" s="238">
        <f>S94*H94</f>
        <v>0</v>
      </c>
      <c r="U94" s="38"/>
      <c r="V94" s="38"/>
      <c r="W94" s="38"/>
      <c r="X94" s="38"/>
      <c r="Y94" s="38"/>
      <c r="Z94" s="38"/>
      <c r="AA94" s="38"/>
      <c r="AB94" s="38"/>
      <c r="AC94" s="38"/>
      <c r="AD94" s="38"/>
      <c r="AE94" s="38"/>
      <c r="AR94" s="239" t="s">
        <v>207</v>
      </c>
      <c r="AT94" s="239" t="s">
        <v>220</v>
      </c>
      <c r="AU94" s="239" t="s">
        <v>74</v>
      </c>
      <c r="AY94" s="17" t="s">
        <v>148</v>
      </c>
      <c r="BE94" s="240">
        <f>IF(N94="základní",J94,0)</f>
        <v>0</v>
      </c>
      <c r="BF94" s="240">
        <f>IF(N94="snížená",J94,0)</f>
        <v>0</v>
      </c>
      <c r="BG94" s="240">
        <f>IF(N94="zákl. přenesená",J94,0)</f>
        <v>0</v>
      </c>
      <c r="BH94" s="240">
        <f>IF(N94="sníž. přenesená",J94,0)</f>
        <v>0</v>
      </c>
      <c r="BI94" s="240">
        <f>IF(N94="nulová",J94,0)</f>
        <v>0</v>
      </c>
      <c r="BJ94" s="17" t="s">
        <v>81</v>
      </c>
      <c r="BK94" s="240">
        <f>ROUND(I94*H94,2)</f>
        <v>0</v>
      </c>
      <c r="BL94" s="17" t="s">
        <v>114</v>
      </c>
      <c r="BM94" s="239" t="s">
        <v>462</v>
      </c>
    </row>
    <row r="95" s="2" customFormat="1">
      <c r="A95" s="38"/>
      <c r="B95" s="39"/>
      <c r="C95" s="40"/>
      <c r="D95" s="241" t="s">
        <v>157</v>
      </c>
      <c r="E95" s="40"/>
      <c r="F95" s="242" t="s">
        <v>461</v>
      </c>
      <c r="G95" s="40"/>
      <c r="H95" s="40"/>
      <c r="I95" s="148"/>
      <c r="J95" s="40"/>
      <c r="K95" s="40"/>
      <c r="L95" s="44"/>
      <c r="M95" s="243"/>
      <c r="N95" s="244"/>
      <c r="O95" s="84"/>
      <c r="P95" s="84"/>
      <c r="Q95" s="84"/>
      <c r="R95" s="84"/>
      <c r="S95" s="84"/>
      <c r="T95" s="85"/>
      <c r="U95" s="38"/>
      <c r="V95" s="38"/>
      <c r="W95" s="38"/>
      <c r="X95" s="38"/>
      <c r="Y95" s="38"/>
      <c r="Z95" s="38"/>
      <c r="AA95" s="38"/>
      <c r="AB95" s="38"/>
      <c r="AC95" s="38"/>
      <c r="AD95" s="38"/>
      <c r="AE95" s="38"/>
      <c r="AT95" s="17" t="s">
        <v>157</v>
      </c>
      <c r="AU95" s="17" t="s">
        <v>74</v>
      </c>
    </row>
    <row r="96" s="13" customFormat="1">
      <c r="A96" s="13"/>
      <c r="B96" s="246"/>
      <c r="C96" s="247"/>
      <c r="D96" s="241" t="s">
        <v>173</v>
      </c>
      <c r="E96" s="248" t="s">
        <v>19</v>
      </c>
      <c r="F96" s="249" t="s">
        <v>607</v>
      </c>
      <c r="G96" s="247"/>
      <c r="H96" s="250">
        <v>43</v>
      </c>
      <c r="I96" s="251"/>
      <c r="J96" s="247"/>
      <c r="K96" s="247"/>
      <c r="L96" s="252"/>
      <c r="M96" s="253"/>
      <c r="N96" s="254"/>
      <c r="O96" s="254"/>
      <c r="P96" s="254"/>
      <c r="Q96" s="254"/>
      <c r="R96" s="254"/>
      <c r="S96" s="254"/>
      <c r="T96" s="255"/>
      <c r="U96" s="13"/>
      <c r="V96" s="13"/>
      <c r="W96" s="13"/>
      <c r="X96" s="13"/>
      <c r="Y96" s="13"/>
      <c r="Z96" s="13"/>
      <c r="AA96" s="13"/>
      <c r="AB96" s="13"/>
      <c r="AC96" s="13"/>
      <c r="AD96" s="13"/>
      <c r="AE96" s="13"/>
      <c r="AT96" s="256" t="s">
        <v>173</v>
      </c>
      <c r="AU96" s="256" t="s">
        <v>74</v>
      </c>
      <c r="AV96" s="13" t="s">
        <v>83</v>
      </c>
      <c r="AW96" s="13" t="s">
        <v>35</v>
      </c>
      <c r="AX96" s="13" t="s">
        <v>74</v>
      </c>
      <c r="AY96" s="256" t="s">
        <v>148</v>
      </c>
    </row>
    <row r="97" s="13" customFormat="1">
      <c r="A97" s="13"/>
      <c r="B97" s="246"/>
      <c r="C97" s="247"/>
      <c r="D97" s="241" t="s">
        <v>173</v>
      </c>
      <c r="E97" s="248" t="s">
        <v>19</v>
      </c>
      <c r="F97" s="249" t="s">
        <v>608</v>
      </c>
      <c r="G97" s="247"/>
      <c r="H97" s="250">
        <v>118</v>
      </c>
      <c r="I97" s="251"/>
      <c r="J97" s="247"/>
      <c r="K97" s="247"/>
      <c r="L97" s="252"/>
      <c r="M97" s="253"/>
      <c r="N97" s="254"/>
      <c r="O97" s="254"/>
      <c r="P97" s="254"/>
      <c r="Q97" s="254"/>
      <c r="R97" s="254"/>
      <c r="S97" s="254"/>
      <c r="T97" s="255"/>
      <c r="U97" s="13"/>
      <c r="V97" s="13"/>
      <c r="W97" s="13"/>
      <c r="X97" s="13"/>
      <c r="Y97" s="13"/>
      <c r="Z97" s="13"/>
      <c r="AA97" s="13"/>
      <c r="AB97" s="13"/>
      <c r="AC97" s="13"/>
      <c r="AD97" s="13"/>
      <c r="AE97" s="13"/>
      <c r="AT97" s="256" t="s">
        <v>173</v>
      </c>
      <c r="AU97" s="256" t="s">
        <v>74</v>
      </c>
      <c r="AV97" s="13" t="s">
        <v>83</v>
      </c>
      <c r="AW97" s="13" t="s">
        <v>35</v>
      </c>
      <c r="AX97" s="13" t="s">
        <v>74</v>
      </c>
      <c r="AY97" s="256" t="s">
        <v>148</v>
      </c>
    </row>
    <row r="98" s="14" customFormat="1">
      <c r="A98" s="14"/>
      <c r="B98" s="257"/>
      <c r="C98" s="258"/>
      <c r="D98" s="241" t="s">
        <v>173</v>
      </c>
      <c r="E98" s="259" t="s">
        <v>19</v>
      </c>
      <c r="F98" s="260" t="s">
        <v>184</v>
      </c>
      <c r="G98" s="258"/>
      <c r="H98" s="261">
        <v>161</v>
      </c>
      <c r="I98" s="262"/>
      <c r="J98" s="258"/>
      <c r="K98" s="258"/>
      <c r="L98" s="263"/>
      <c r="M98" s="264"/>
      <c r="N98" s="265"/>
      <c r="O98" s="265"/>
      <c r="P98" s="265"/>
      <c r="Q98" s="265"/>
      <c r="R98" s="265"/>
      <c r="S98" s="265"/>
      <c r="T98" s="266"/>
      <c r="U98" s="14"/>
      <c r="V98" s="14"/>
      <c r="W98" s="14"/>
      <c r="X98" s="14"/>
      <c r="Y98" s="14"/>
      <c r="Z98" s="14"/>
      <c r="AA98" s="14"/>
      <c r="AB98" s="14"/>
      <c r="AC98" s="14"/>
      <c r="AD98" s="14"/>
      <c r="AE98" s="14"/>
      <c r="AT98" s="267" t="s">
        <v>173</v>
      </c>
      <c r="AU98" s="267" t="s">
        <v>74</v>
      </c>
      <c r="AV98" s="14" t="s">
        <v>114</v>
      </c>
      <c r="AW98" s="14" t="s">
        <v>35</v>
      </c>
      <c r="AX98" s="14" t="s">
        <v>81</v>
      </c>
      <c r="AY98" s="267" t="s">
        <v>148</v>
      </c>
    </row>
    <row r="99" s="2" customFormat="1" ht="21.75" customHeight="1">
      <c r="A99" s="38"/>
      <c r="B99" s="39"/>
      <c r="C99" s="268" t="s">
        <v>90</v>
      </c>
      <c r="D99" s="268" t="s">
        <v>220</v>
      </c>
      <c r="E99" s="269" t="s">
        <v>609</v>
      </c>
      <c r="F99" s="270" t="s">
        <v>610</v>
      </c>
      <c r="G99" s="271" t="s">
        <v>154</v>
      </c>
      <c r="H99" s="272">
        <v>2</v>
      </c>
      <c r="I99" s="273"/>
      <c r="J99" s="274">
        <f>ROUND(I99*H99,2)</f>
        <v>0</v>
      </c>
      <c r="K99" s="270" t="s">
        <v>155</v>
      </c>
      <c r="L99" s="275"/>
      <c r="M99" s="276" t="s">
        <v>19</v>
      </c>
      <c r="N99" s="277" t="s">
        <v>45</v>
      </c>
      <c r="O99" s="84"/>
      <c r="P99" s="237">
        <f>O99*H99</f>
        <v>0</v>
      </c>
      <c r="Q99" s="237">
        <v>0.29358000000000001</v>
      </c>
      <c r="R99" s="237">
        <f>Q99*H99</f>
        <v>0.58716000000000002</v>
      </c>
      <c r="S99" s="237">
        <v>0</v>
      </c>
      <c r="T99" s="238">
        <f>S99*H99</f>
        <v>0</v>
      </c>
      <c r="U99" s="38"/>
      <c r="V99" s="38"/>
      <c r="W99" s="38"/>
      <c r="X99" s="38"/>
      <c r="Y99" s="38"/>
      <c r="Z99" s="38"/>
      <c r="AA99" s="38"/>
      <c r="AB99" s="38"/>
      <c r="AC99" s="38"/>
      <c r="AD99" s="38"/>
      <c r="AE99" s="38"/>
      <c r="AR99" s="239" t="s">
        <v>207</v>
      </c>
      <c r="AT99" s="239" t="s">
        <v>220</v>
      </c>
      <c r="AU99" s="239" t="s">
        <v>74</v>
      </c>
      <c r="AY99" s="17" t="s">
        <v>148</v>
      </c>
      <c r="BE99" s="240">
        <f>IF(N99="základní",J99,0)</f>
        <v>0</v>
      </c>
      <c r="BF99" s="240">
        <f>IF(N99="snížená",J99,0)</f>
        <v>0</v>
      </c>
      <c r="BG99" s="240">
        <f>IF(N99="zákl. přenesená",J99,0)</f>
        <v>0</v>
      </c>
      <c r="BH99" s="240">
        <f>IF(N99="sníž. přenesená",J99,0)</f>
        <v>0</v>
      </c>
      <c r="BI99" s="240">
        <f>IF(N99="nulová",J99,0)</f>
        <v>0</v>
      </c>
      <c r="BJ99" s="17" t="s">
        <v>81</v>
      </c>
      <c r="BK99" s="240">
        <f>ROUND(I99*H99,2)</f>
        <v>0</v>
      </c>
      <c r="BL99" s="17" t="s">
        <v>114</v>
      </c>
      <c r="BM99" s="239" t="s">
        <v>611</v>
      </c>
    </row>
    <row r="100" s="2" customFormat="1">
      <c r="A100" s="38"/>
      <c r="B100" s="39"/>
      <c r="C100" s="40"/>
      <c r="D100" s="241" t="s">
        <v>157</v>
      </c>
      <c r="E100" s="40"/>
      <c r="F100" s="242" t="s">
        <v>610</v>
      </c>
      <c r="G100" s="40"/>
      <c r="H100" s="40"/>
      <c r="I100" s="148"/>
      <c r="J100" s="40"/>
      <c r="K100" s="40"/>
      <c r="L100" s="44"/>
      <c r="M100" s="243"/>
      <c r="N100" s="244"/>
      <c r="O100" s="84"/>
      <c r="P100" s="84"/>
      <c r="Q100" s="84"/>
      <c r="R100" s="84"/>
      <c r="S100" s="84"/>
      <c r="T100" s="85"/>
      <c r="U100" s="38"/>
      <c r="V100" s="38"/>
      <c r="W100" s="38"/>
      <c r="X100" s="38"/>
      <c r="Y100" s="38"/>
      <c r="Z100" s="38"/>
      <c r="AA100" s="38"/>
      <c r="AB100" s="38"/>
      <c r="AC100" s="38"/>
      <c r="AD100" s="38"/>
      <c r="AE100" s="38"/>
      <c r="AT100" s="17" t="s">
        <v>157</v>
      </c>
      <c r="AU100" s="17" t="s">
        <v>74</v>
      </c>
    </row>
    <row r="101" s="13" customFormat="1">
      <c r="A101" s="13"/>
      <c r="B101" s="246"/>
      <c r="C101" s="247"/>
      <c r="D101" s="241" t="s">
        <v>173</v>
      </c>
      <c r="E101" s="248" t="s">
        <v>19</v>
      </c>
      <c r="F101" s="249" t="s">
        <v>612</v>
      </c>
      <c r="G101" s="247"/>
      <c r="H101" s="250">
        <v>2</v>
      </c>
      <c r="I101" s="251"/>
      <c r="J101" s="247"/>
      <c r="K101" s="247"/>
      <c r="L101" s="252"/>
      <c r="M101" s="253"/>
      <c r="N101" s="254"/>
      <c r="O101" s="254"/>
      <c r="P101" s="254"/>
      <c r="Q101" s="254"/>
      <c r="R101" s="254"/>
      <c r="S101" s="254"/>
      <c r="T101" s="255"/>
      <c r="U101" s="13"/>
      <c r="V101" s="13"/>
      <c r="W101" s="13"/>
      <c r="X101" s="13"/>
      <c r="Y101" s="13"/>
      <c r="Z101" s="13"/>
      <c r="AA101" s="13"/>
      <c r="AB101" s="13"/>
      <c r="AC101" s="13"/>
      <c r="AD101" s="13"/>
      <c r="AE101" s="13"/>
      <c r="AT101" s="256" t="s">
        <v>173</v>
      </c>
      <c r="AU101" s="256" t="s">
        <v>74</v>
      </c>
      <c r="AV101" s="13" t="s">
        <v>83</v>
      </c>
      <c r="AW101" s="13" t="s">
        <v>35</v>
      </c>
      <c r="AX101" s="13" t="s">
        <v>81</v>
      </c>
      <c r="AY101" s="256" t="s">
        <v>148</v>
      </c>
    </row>
    <row r="102" s="2" customFormat="1" ht="21.75" customHeight="1">
      <c r="A102" s="38"/>
      <c r="B102" s="39"/>
      <c r="C102" s="268" t="s">
        <v>114</v>
      </c>
      <c r="D102" s="268" t="s">
        <v>220</v>
      </c>
      <c r="E102" s="269" t="s">
        <v>613</v>
      </c>
      <c r="F102" s="270" t="s">
        <v>614</v>
      </c>
      <c r="G102" s="271" t="s">
        <v>154</v>
      </c>
      <c r="H102" s="272">
        <v>3</v>
      </c>
      <c r="I102" s="273"/>
      <c r="J102" s="274">
        <f>ROUND(I102*H102,2)</f>
        <v>0</v>
      </c>
      <c r="K102" s="270" t="s">
        <v>155</v>
      </c>
      <c r="L102" s="275"/>
      <c r="M102" s="276" t="s">
        <v>19</v>
      </c>
      <c r="N102" s="277" t="s">
        <v>45</v>
      </c>
      <c r="O102" s="84"/>
      <c r="P102" s="237">
        <f>O102*H102</f>
        <v>0</v>
      </c>
      <c r="Q102" s="237">
        <v>0.24418999999999999</v>
      </c>
      <c r="R102" s="237">
        <f>Q102*H102</f>
        <v>0.73256999999999994</v>
      </c>
      <c r="S102" s="237">
        <v>0</v>
      </c>
      <c r="T102" s="238">
        <f>S102*H102</f>
        <v>0</v>
      </c>
      <c r="U102" s="38"/>
      <c r="V102" s="38"/>
      <c r="W102" s="38"/>
      <c r="X102" s="38"/>
      <c r="Y102" s="38"/>
      <c r="Z102" s="38"/>
      <c r="AA102" s="38"/>
      <c r="AB102" s="38"/>
      <c r="AC102" s="38"/>
      <c r="AD102" s="38"/>
      <c r="AE102" s="38"/>
      <c r="AR102" s="239" t="s">
        <v>207</v>
      </c>
      <c r="AT102" s="239" t="s">
        <v>220</v>
      </c>
      <c r="AU102" s="239" t="s">
        <v>74</v>
      </c>
      <c r="AY102" s="17" t="s">
        <v>148</v>
      </c>
      <c r="BE102" s="240">
        <f>IF(N102="základní",J102,0)</f>
        <v>0</v>
      </c>
      <c r="BF102" s="240">
        <f>IF(N102="snížená",J102,0)</f>
        <v>0</v>
      </c>
      <c r="BG102" s="240">
        <f>IF(N102="zákl. přenesená",J102,0)</f>
        <v>0</v>
      </c>
      <c r="BH102" s="240">
        <f>IF(N102="sníž. přenesená",J102,0)</f>
        <v>0</v>
      </c>
      <c r="BI102" s="240">
        <f>IF(N102="nulová",J102,0)</f>
        <v>0</v>
      </c>
      <c r="BJ102" s="17" t="s">
        <v>81</v>
      </c>
      <c r="BK102" s="240">
        <f>ROUND(I102*H102,2)</f>
        <v>0</v>
      </c>
      <c r="BL102" s="17" t="s">
        <v>114</v>
      </c>
      <c r="BM102" s="239" t="s">
        <v>615</v>
      </c>
    </row>
    <row r="103" s="2" customFormat="1">
      <c r="A103" s="38"/>
      <c r="B103" s="39"/>
      <c r="C103" s="40"/>
      <c r="D103" s="241" t="s">
        <v>157</v>
      </c>
      <c r="E103" s="40"/>
      <c r="F103" s="242" t="s">
        <v>614</v>
      </c>
      <c r="G103" s="40"/>
      <c r="H103" s="40"/>
      <c r="I103" s="148"/>
      <c r="J103" s="40"/>
      <c r="K103" s="40"/>
      <c r="L103" s="44"/>
      <c r="M103" s="243"/>
      <c r="N103" s="244"/>
      <c r="O103" s="84"/>
      <c r="P103" s="84"/>
      <c r="Q103" s="84"/>
      <c r="R103" s="84"/>
      <c r="S103" s="84"/>
      <c r="T103" s="85"/>
      <c r="U103" s="38"/>
      <c r="V103" s="38"/>
      <c r="W103" s="38"/>
      <c r="X103" s="38"/>
      <c r="Y103" s="38"/>
      <c r="Z103" s="38"/>
      <c r="AA103" s="38"/>
      <c r="AB103" s="38"/>
      <c r="AC103" s="38"/>
      <c r="AD103" s="38"/>
      <c r="AE103" s="38"/>
      <c r="AT103" s="17" t="s">
        <v>157</v>
      </c>
      <c r="AU103" s="17" t="s">
        <v>74</v>
      </c>
    </row>
    <row r="104" s="13" customFormat="1">
      <c r="A104" s="13"/>
      <c r="B104" s="246"/>
      <c r="C104" s="247"/>
      <c r="D104" s="241" t="s">
        <v>173</v>
      </c>
      <c r="E104" s="248" t="s">
        <v>19</v>
      </c>
      <c r="F104" s="249" t="s">
        <v>616</v>
      </c>
      <c r="G104" s="247"/>
      <c r="H104" s="250">
        <v>1</v>
      </c>
      <c r="I104" s="251"/>
      <c r="J104" s="247"/>
      <c r="K104" s="247"/>
      <c r="L104" s="252"/>
      <c r="M104" s="253"/>
      <c r="N104" s="254"/>
      <c r="O104" s="254"/>
      <c r="P104" s="254"/>
      <c r="Q104" s="254"/>
      <c r="R104" s="254"/>
      <c r="S104" s="254"/>
      <c r="T104" s="255"/>
      <c r="U104" s="13"/>
      <c r="V104" s="13"/>
      <c r="W104" s="13"/>
      <c r="X104" s="13"/>
      <c r="Y104" s="13"/>
      <c r="Z104" s="13"/>
      <c r="AA104" s="13"/>
      <c r="AB104" s="13"/>
      <c r="AC104" s="13"/>
      <c r="AD104" s="13"/>
      <c r="AE104" s="13"/>
      <c r="AT104" s="256" t="s">
        <v>173</v>
      </c>
      <c r="AU104" s="256" t="s">
        <v>74</v>
      </c>
      <c r="AV104" s="13" t="s">
        <v>83</v>
      </c>
      <c r="AW104" s="13" t="s">
        <v>35</v>
      </c>
      <c r="AX104" s="13" t="s">
        <v>74</v>
      </c>
      <c r="AY104" s="256" t="s">
        <v>148</v>
      </c>
    </row>
    <row r="105" s="13" customFormat="1">
      <c r="A105" s="13"/>
      <c r="B105" s="246"/>
      <c r="C105" s="247"/>
      <c r="D105" s="241" t="s">
        <v>173</v>
      </c>
      <c r="E105" s="248" t="s">
        <v>19</v>
      </c>
      <c r="F105" s="249" t="s">
        <v>617</v>
      </c>
      <c r="G105" s="247"/>
      <c r="H105" s="250">
        <v>2</v>
      </c>
      <c r="I105" s="251"/>
      <c r="J105" s="247"/>
      <c r="K105" s="247"/>
      <c r="L105" s="252"/>
      <c r="M105" s="253"/>
      <c r="N105" s="254"/>
      <c r="O105" s="254"/>
      <c r="P105" s="254"/>
      <c r="Q105" s="254"/>
      <c r="R105" s="254"/>
      <c r="S105" s="254"/>
      <c r="T105" s="255"/>
      <c r="U105" s="13"/>
      <c r="V105" s="13"/>
      <c r="W105" s="13"/>
      <c r="X105" s="13"/>
      <c r="Y105" s="13"/>
      <c r="Z105" s="13"/>
      <c r="AA105" s="13"/>
      <c r="AB105" s="13"/>
      <c r="AC105" s="13"/>
      <c r="AD105" s="13"/>
      <c r="AE105" s="13"/>
      <c r="AT105" s="256" t="s">
        <v>173</v>
      </c>
      <c r="AU105" s="256" t="s">
        <v>74</v>
      </c>
      <c r="AV105" s="13" t="s">
        <v>83</v>
      </c>
      <c r="AW105" s="13" t="s">
        <v>35</v>
      </c>
      <c r="AX105" s="13" t="s">
        <v>74</v>
      </c>
      <c r="AY105" s="256" t="s">
        <v>148</v>
      </c>
    </row>
    <row r="106" s="14" customFormat="1">
      <c r="A106" s="14"/>
      <c r="B106" s="257"/>
      <c r="C106" s="258"/>
      <c r="D106" s="241" t="s">
        <v>173</v>
      </c>
      <c r="E106" s="259" t="s">
        <v>19</v>
      </c>
      <c r="F106" s="260" t="s">
        <v>184</v>
      </c>
      <c r="G106" s="258"/>
      <c r="H106" s="261">
        <v>3</v>
      </c>
      <c r="I106" s="262"/>
      <c r="J106" s="258"/>
      <c r="K106" s="258"/>
      <c r="L106" s="263"/>
      <c r="M106" s="264"/>
      <c r="N106" s="265"/>
      <c r="O106" s="265"/>
      <c r="P106" s="265"/>
      <c r="Q106" s="265"/>
      <c r="R106" s="265"/>
      <c r="S106" s="265"/>
      <c r="T106" s="266"/>
      <c r="U106" s="14"/>
      <c r="V106" s="14"/>
      <c r="W106" s="14"/>
      <c r="X106" s="14"/>
      <c r="Y106" s="14"/>
      <c r="Z106" s="14"/>
      <c r="AA106" s="14"/>
      <c r="AB106" s="14"/>
      <c r="AC106" s="14"/>
      <c r="AD106" s="14"/>
      <c r="AE106" s="14"/>
      <c r="AT106" s="267" t="s">
        <v>173</v>
      </c>
      <c r="AU106" s="267" t="s">
        <v>74</v>
      </c>
      <c r="AV106" s="14" t="s">
        <v>114</v>
      </c>
      <c r="AW106" s="14" t="s">
        <v>35</v>
      </c>
      <c r="AX106" s="14" t="s">
        <v>81</v>
      </c>
      <c r="AY106" s="267" t="s">
        <v>148</v>
      </c>
    </row>
    <row r="107" s="2" customFormat="1" ht="21.75" customHeight="1">
      <c r="A107" s="38"/>
      <c r="B107" s="39"/>
      <c r="C107" s="268" t="s">
        <v>149</v>
      </c>
      <c r="D107" s="268" t="s">
        <v>220</v>
      </c>
      <c r="E107" s="269" t="s">
        <v>618</v>
      </c>
      <c r="F107" s="270" t="s">
        <v>619</v>
      </c>
      <c r="G107" s="271" t="s">
        <v>273</v>
      </c>
      <c r="H107" s="272">
        <v>8</v>
      </c>
      <c r="I107" s="273"/>
      <c r="J107" s="274">
        <f>ROUND(I107*H107,2)</f>
        <v>0</v>
      </c>
      <c r="K107" s="270" t="s">
        <v>155</v>
      </c>
      <c r="L107" s="275"/>
      <c r="M107" s="276" t="s">
        <v>19</v>
      </c>
      <c r="N107" s="277" t="s">
        <v>45</v>
      </c>
      <c r="O107" s="84"/>
      <c r="P107" s="237">
        <f>O107*H107</f>
        <v>0</v>
      </c>
      <c r="Q107" s="237">
        <v>0.049390000000000003</v>
      </c>
      <c r="R107" s="237">
        <f>Q107*H107</f>
        <v>0.39512000000000003</v>
      </c>
      <c r="S107" s="237">
        <v>0</v>
      </c>
      <c r="T107" s="238">
        <f>S107*H107</f>
        <v>0</v>
      </c>
      <c r="U107" s="38"/>
      <c r="V107" s="38"/>
      <c r="W107" s="38"/>
      <c r="X107" s="38"/>
      <c r="Y107" s="38"/>
      <c r="Z107" s="38"/>
      <c r="AA107" s="38"/>
      <c r="AB107" s="38"/>
      <c r="AC107" s="38"/>
      <c r="AD107" s="38"/>
      <c r="AE107" s="38"/>
      <c r="AR107" s="239" t="s">
        <v>207</v>
      </c>
      <c r="AT107" s="239" t="s">
        <v>220</v>
      </c>
      <c r="AU107" s="239" t="s">
        <v>74</v>
      </c>
      <c r="AY107" s="17" t="s">
        <v>148</v>
      </c>
      <c r="BE107" s="240">
        <f>IF(N107="základní",J107,0)</f>
        <v>0</v>
      </c>
      <c r="BF107" s="240">
        <f>IF(N107="snížená",J107,0)</f>
        <v>0</v>
      </c>
      <c r="BG107" s="240">
        <f>IF(N107="zákl. přenesená",J107,0)</f>
        <v>0</v>
      </c>
      <c r="BH107" s="240">
        <f>IF(N107="sníž. přenesená",J107,0)</f>
        <v>0</v>
      </c>
      <c r="BI107" s="240">
        <f>IF(N107="nulová",J107,0)</f>
        <v>0</v>
      </c>
      <c r="BJ107" s="17" t="s">
        <v>81</v>
      </c>
      <c r="BK107" s="240">
        <f>ROUND(I107*H107,2)</f>
        <v>0</v>
      </c>
      <c r="BL107" s="17" t="s">
        <v>114</v>
      </c>
      <c r="BM107" s="239" t="s">
        <v>620</v>
      </c>
    </row>
    <row r="108" s="2" customFormat="1">
      <c r="A108" s="38"/>
      <c r="B108" s="39"/>
      <c r="C108" s="40"/>
      <c r="D108" s="241" t="s">
        <v>157</v>
      </c>
      <c r="E108" s="40"/>
      <c r="F108" s="242" t="s">
        <v>619</v>
      </c>
      <c r="G108" s="40"/>
      <c r="H108" s="40"/>
      <c r="I108" s="148"/>
      <c r="J108" s="40"/>
      <c r="K108" s="40"/>
      <c r="L108" s="44"/>
      <c r="M108" s="243"/>
      <c r="N108" s="244"/>
      <c r="O108" s="84"/>
      <c r="P108" s="84"/>
      <c r="Q108" s="84"/>
      <c r="R108" s="84"/>
      <c r="S108" s="84"/>
      <c r="T108" s="85"/>
      <c r="U108" s="38"/>
      <c r="V108" s="38"/>
      <c r="W108" s="38"/>
      <c r="X108" s="38"/>
      <c r="Y108" s="38"/>
      <c r="Z108" s="38"/>
      <c r="AA108" s="38"/>
      <c r="AB108" s="38"/>
      <c r="AC108" s="38"/>
      <c r="AD108" s="38"/>
      <c r="AE108" s="38"/>
      <c r="AT108" s="17" t="s">
        <v>157</v>
      </c>
      <c r="AU108" s="17" t="s">
        <v>74</v>
      </c>
    </row>
    <row r="109" s="15" customFormat="1">
      <c r="A109" s="15"/>
      <c r="B109" s="278"/>
      <c r="C109" s="279"/>
      <c r="D109" s="241" t="s">
        <v>173</v>
      </c>
      <c r="E109" s="280" t="s">
        <v>19</v>
      </c>
      <c r="F109" s="281" t="s">
        <v>468</v>
      </c>
      <c r="G109" s="279"/>
      <c r="H109" s="280" t="s">
        <v>19</v>
      </c>
      <c r="I109" s="282"/>
      <c r="J109" s="279"/>
      <c r="K109" s="279"/>
      <c r="L109" s="283"/>
      <c r="M109" s="284"/>
      <c r="N109" s="285"/>
      <c r="O109" s="285"/>
      <c r="P109" s="285"/>
      <c r="Q109" s="285"/>
      <c r="R109" s="285"/>
      <c r="S109" s="285"/>
      <c r="T109" s="286"/>
      <c r="U109" s="15"/>
      <c r="V109" s="15"/>
      <c r="W109" s="15"/>
      <c r="X109" s="15"/>
      <c r="Y109" s="15"/>
      <c r="Z109" s="15"/>
      <c r="AA109" s="15"/>
      <c r="AB109" s="15"/>
      <c r="AC109" s="15"/>
      <c r="AD109" s="15"/>
      <c r="AE109" s="15"/>
      <c r="AT109" s="287" t="s">
        <v>173</v>
      </c>
      <c r="AU109" s="287" t="s">
        <v>74</v>
      </c>
      <c r="AV109" s="15" t="s">
        <v>81</v>
      </c>
      <c r="AW109" s="15" t="s">
        <v>35</v>
      </c>
      <c r="AX109" s="15" t="s">
        <v>74</v>
      </c>
      <c r="AY109" s="287" t="s">
        <v>148</v>
      </c>
    </row>
    <row r="110" s="13" customFormat="1">
      <c r="A110" s="13"/>
      <c r="B110" s="246"/>
      <c r="C110" s="247"/>
      <c r="D110" s="241" t="s">
        <v>173</v>
      </c>
      <c r="E110" s="248" t="s">
        <v>19</v>
      </c>
      <c r="F110" s="249" t="s">
        <v>621</v>
      </c>
      <c r="G110" s="247"/>
      <c r="H110" s="250">
        <v>8</v>
      </c>
      <c r="I110" s="251"/>
      <c r="J110" s="247"/>
      <c r="K110" s="247"/>
      <c r="L110" s="252"/>
      <c r="M110" s="253"/>
      <c r="N110" s="254"/>
      <c r="O110" s="254"/>
      <c r="P110" s="254"/>
      <c r="Q110" s="254"/>
      <c r="R110" s="254"/>
      <c r="S110" s="254"/>
      <c r="T110" s="255"/>
      <c r="U110" s="13"/>
      <c r="V110" s="13"/>
      <c r="W110" s="13"/>
      <c r="X110" s="13"/>
      <c r="Y110" s="13"/>
      <c r="Z110" s="13"/>
      <c r="AA110" s="13"/>
      <c r="AB110" s="13"/>
      <c r="AC110" s="13"/>
      <c r="AD110" s="13"/>
      <c r="AE110" s="13"/>
      <c r="AT110" s="256" t="s">
        <v>173</v>
      </c>
      <c r="AU110" s="256" t="s">
        <v>74</v>
      </c>
      <c r="AV110" s="13" t="s">
        <v>83</v>
      </c>
      <c r="AW110" s="13" t="s">
        <v>35</v>
      </c>
      <c r="AX110" s="13" t="s">
        <v>81</v>
      </c>
      <c r="AY110" s="256" t="s">
        <v>148</v>
      </c>
    </row>
    <row r="111" s="2" customFormat="1" ht="21.75" customHeight="1">
      <c r="A111" s="38"/>
      <c r="B111" s="39"/>
      <c r="C111" s="268" t="s">
        <v>193</v>
      </c>
      <c r="D111" s="268" t="s">
        <v>220</v>
      </c>
      <c r="E111" s="269" t="s">
        <v>478</v>
      </c>
      <c r="F111" s="270" t="s">
        <v>479</v>
      </c>
      <c r="G111" s="271" t="s">
        <v>154</v>
      </c>
      <c r="H111" s="272">
        <v>6</v>
      </c>
      <c r="I111" s="273"/>
      <c r="J111" s="274">
        <f>ROUND(I111*H111,2)</f>
        <v>0</v>
      </c>
      <c r="K111" s="270" t="s">
        <v>155</v>
      </c>
      <c r="L111" s="275"/>
      <c r="M111" s="276" t="s">
        <v>19</v>
      </c>
      <c r="N111" s="277" t="s">
        <v>45</v>
      </c>
      <c r="O111" s="84"/>
      <c r="P111" s="237">
        <f>O111*H111</f>
        <v>0</v>
      </c>
      <c r="Q111" s="237">
        <v>0.24418999999999999</v>
      </c>
      <c r="R111" s="237">
        <f>Q111*H111</f>
        <v>1.4651399999999999</v>
      </c>
      <c r="S111" s="237">
        <v>0</v>
      </c>
      <c r="T111" s="238">
        <f>S111*H111</f>
        <v>0</v>
      </c>
      <c r="U111" s="38"/>
      <c r="V111" s="38"/>
      <c r="W111" s="38"/>
      <c r="X111" s="38"/>
      <c r="Y111" s="38"/>
      <c r="Z111" s="38"/>
      <c r="AA111" s="38"/>
      <c r="AB111" s="38"/>
      <c r="AC111" s="38"/>
      <c r="AD111" s="38"/>
      <c r="AE111" s="38"/>
      <c r="AR111" s="239" t="s">
        <v>207</v>
      </c>
      <c r="AT111" s="239" t="s">
        <v>220</v>
      </c>
      <c r="AU111" s="239" t="s">
        <v>74</v>
      </c>
      <c r="AY111" s="17" t="s">
        <v>148</v>
      </c>
      <c r="BE111" s="240">
        <f>IF(N111="základní",J111,0)</f>
        <v>0</v>
      </c>
      <c r="BF111" s="240">
        <f>IF(N111="snížená",J111,0)</f>
        <v>0</v>
      </c>
      <c r="BG111" s="240">
        <f>IF(N111="zákl. přenesená",J111,0)</f>
        <v>0</v>
      </c>
      <c r="BH111" s="240">
        <f>IF(N111="sníž. přenesená",J111,0)</f>
        <v>0</v>
      </c>
      <c r="BI111" s="240">
        <f>IF(N111="nulová",J111,0)</f>
        <v>0</v>
      </c>
      <c r="BJ111" s="17" t="s">
        <v>81</v>
      </c>
      <c r="BK111" s="240">
        <f>ROUND(I111*H111,2)</f>
        <v>0</v>
      </c>
      <c r="BL111" s="17" t="s">
        <v>114</v>
      </c>
      <c r="BM111" s="239" t="s">
        <v>480</v>
      </c>
    </row>
    <row r="112" s="2" customFormat="1">
      <c r="A112" s="38"/>
      <c r="B112" s="39"/>
      <c r="C112" s="40"/>
      <c r="D112" s="241" t="s">
        <v>157</v>
      </c>
      <c r="E112" s="40"/>
      <c r="F112" s="242" t="s">
        <v>479</v>
      </c>
      <c r="G112" s="40"/>
      <c r="H112" s="40"/>
      <c r="I112" s="148"/>
      <c r="J112" s="40"/>
      <c r="K112" s="40"/>
      <c r="L112" s="44"/>
      <c r="M112" s="243"/>
      <c r="N112" s="244"/>
      <c r="O112" s="84"/>
      <c r="P112" s="84"/>
      <c r="Q112" s="84"/>
      <c r="R112" s="84"/>
      <c r="S112" s="84"/>
      <c r="T112" s="85"/>
      <c r="U112" s="38"/>
      <c r="V112" s="38"/>
      <c r="W112" s="38"/>
      <c r="X112" s="38"/>
      <c r="Y112" s="38"/>
      <c r="Z112" s="38"/>
      <c r="AA112" s="38"/>
      <c r="AB112" s="38"/>
      <c r="AC112" s="38"/>
      <c r="AD112" s="38"/>
      <c r="AE112" s="38"/>
      <c r="AT112" s="17" t="s">
        <v>157</v>
      </c>
      <c r="AU112" s="17" t="s">
        <v>74</v>
      </c>
    </row>
    <row r="113" s="13" customFormat="1">
      <c r="A113" s="13"/>
      <c r="B113" s="246"/>
      <c r="C113" s="247"/>
      <c r="D113" s="241" t="s">
        <v>173</v>
      </c>
      <c r="E113" s="248" t="s">
        <v>19</v>
      </c>
      <c r="F113" s="249" t="s">
        <v>622</v>
      </c>
      <c r="G113" s="247"/>
      <c r="H113" s="250">
        <v>2</v>
      </c>
      <c r="I113" s="251"/>
      <c r="J113" s="247"/>
      <c r="K113" s="247"/>
      <c r="L113" s="252"/>
      <c r="M113" s="253"/>
      <c r="N113" s="254"/>
      <c r="O113" s="254"/>
      <c r="P113" s="254"/>
      <c r="Q113" s="254"/>
      <c r="R113" s="254"/>
      <c r="S113" s="254"/>
      <c r="T113" s="255"/>
      <c r="U113" s="13"/>
      <c r="V113" s="13"/>
      <c r="W113" s="13"/>
      <c r="X113" s="13"/>
      <c r="Y113" s="13"/>
      <c r="Z113" s="13"/>
      <c r="AA113" s="13"/>
      <c r="AB113" s="13"/>
      <c r="AC113" s="13"/>
      <c r="AD113" s="13"/>
      <c r="AE113" s="13"/>
      <c r="AT113" s="256" t="s">
        <v>173</v>
      </c>
      <c r="AU113" s="256" t="s">
        <v>74</v>
      </c>
      <c r="AV113" s="13" t="s">
        <v>83</v>
      </c>
      <c r="AW113" s="13" t="s">
        <v>35</v>
      </c>
      <c r="AX113" s="13" t="s">
        <v>74</v>
      </c>
      <c r="AY113" s="256" t="s">
        <v>148</v>
      </c>
    </row>
    <row r="114" s="13" customFormat="1">
      <c r="A114" s="13"/>
      <c r="B114" s="246"/>
      <c r="C114" s="247"/>
      <c r="D114" s="241" t="s">
        <v>173</v>
      </c>
      <c r="E114" s="248" t="s">
        <v>19</v>
      </c>
      <c r="F114" s="249" t="s">
        <v>623</v>
      </c>
      <c r="G114" s="247"/>
      <c r="H114" s="250">
        <v>2</v>
      </c>
      <c r="I114" s="251"/>
      <c r="J114" s="247"/>
      <c r="K114" s="247"/>
      <c r="L114" s="252"/>
      <c r="M114" s="253"/>
      <c r="N114" s="254"/>
      <c r="O114" s="254"/>
      <c r="P114" s="254"/>
      <c r="Q114" s="254"/>
      <c r="R114" s="254"/>
      <c r="S114" s="254"/>
      <c r="T114" s="255"/>
      <c r="U114" s="13"/>
      <c r="V114" s="13"/>
      <c r="W114" s="13"/>
      <c r="X114" s="13"/>
      <c r="Y114" s="13"/>
      <c r="Z114" s="13"/>
      <c r="AA114" s="13"/>
      <c r="AB114" s="13"/>
      <c r="AC114" s="13"/>
      <c r="AD114" s="13"/>
      <c r="AE114" s="13"/>
      <c r="AT114" s="256" t="s">
        <v>173</v>
      </c>
      <c r="AU114" s="256" t="s">
        <v>74</v>
      </c>
      <c r="AV114" s="13" t="s">
        <v>83</v>
      </c>
      <c r="AW114" s="13" t="s">
        <v>35</v>
      </c>
      <c r="AX114" s="13" t="s">
        <v>74</v>
      </c>
      <c r="AY114" s="256" t="s">
        <v>148</v>
      </c>
    </row>
    <row r="115" s="13" customFormat="1">
      <c r="A115" s="13"/>
      <c r="B115" s="246"/>
      <c r="C115" s="247"/>
      <c r="D115" s="241" t="s">
        <v>173</v>
      </c>
      <c r="E115" s="248" t="s">
        <v>19</v>
      </c>
      <c r="F115" s="249" t="s">
        <v>624</v>
      </c>
      <c r="G115" s="247"/>
      <c r="H115" s="250">
        <v>2</v>
      </c>
      <c r="I115" s="251"/>
      <c r="J115" s="247"/>
      <c r="K115" s="247"/>
      <c r="L115" s="252"/>
      <c r="M115" s="253"/>
      <c r="N115" s="254"/>
      <c r="O115" s="254"/>
      <c r="P115" s="254"/>
      <c r="Q115" s="254"/>
      <c r="R115" s="254"/>
      <c r="S115" s="254"/>
      <c r="T115" s="255"/>
      <c r="U115" s="13"/>
      <c r="V115" s="13"/>
      <c r="W115" s="13"/>
      <c r="X115" s="13"/>
      <c r="Y115" s="13"/>
      <c r="Z115" s="13"/>
      <c r="AA115" s="13"/>
      <c r="AB115" s="13"/>
      <c r="AC115" s="13"/>
      <c r="AD115" s="13"/>
      <c r="AE115" s="13"/>
      <c r="AT115" s="256" t="s">
        <v>173</v>
      </c>
      <c r="AU115" s="256" t="s">
        <v>74</v>
      </c>
      <c r="AV115" s="13" t="s">
        <v>83</v>
      </c>
      <c r="AW115" s="13" t="s">
        <v>35</v>
      </c>
      <c r="AX115" s="13" t="s">
        <v>74</v>
      </c>
      <c r="AY115" s="256" t="s">
        <v>148</v>
      </c>
    </row>
    <row r="116" s="14" customFormat="1">
      <c r="A116" s="14"/>
      <c r="B116" s="257"/>
      <c r="C116" s="258"/>
      <c r="D116" s="241" t="s">
        <v>173</v>
      </c>
      <c r="E116" s="259" t="s">
        <v>19</v>
      </c>
      <c r="F116" s="260" t="s">
        <v>184</v>
      </c>
      <c r="G116" s="258"/>
      <c r="H116" s="261">
        <v>6</v>
      </c>
      <c r="I116" s="262"/>
      <c r="J116" s="258"/>
      <c r="K116" s="258"/>
      <c r="L116" s="263"/>
      <c r="M116" s="264"/>
      <c r="N116" s="265"/>
      <c r="O116" s="265"/>
      <c r="P116" s="265"/>
      <c r="Q116" s="265"/>
      <c r="R116" s="265"/>
      <c r="S116" s="265"/>
      <c r="T116" s="266"/>
      <c r="U116" s="14"/>
      <c r="V116" s="14"/>
      <c r="W116" s="14"/>
      <c r="X116" s="14"/>
      <c r="Y116" s="14"/>
      <c r="Z116" s="14"/>
      <c r="AA116" s="14"/>
      <c r="AB116" s="14"/>
      <c r="AC116" s="14"/>
      <c r="AD116" s="14"/>
      <c r="AE116" s="14"/>
      <c r="AT116" s="267" t="s">
        <v>173</v>
      </c>
      <c r="AU116" s="267" t="s">
        <v>74</v>
      </c>
      <c r="AV116" s="14" t="s">
        <v>114</v>
      </c>
      <c r="AW116" s="14" t="s">
        <v>35</v>
      </c>
      <c r="AX116" s="14" t="s">
        <v>81</v>
      </c>
      <c r="AY116" s="267" t="s">
        <v>148</v>
      </c>
    </row>
    <row r="117" s="2" customFormat="1" ht="21.75" customHeight="1">
      <c r="A117" s="38"/>
      <c r="B117" s="39"/>
      <c r="C117" s="268" t="s">
        <v>200</v>
      </c>
      <c r="D117" s="268" t="s">
        <v>220</v>
      </c>
      <c r="E117" s="269" t="s">
        <v>481</v>
      </c>
      <c r="F117" s="270" t="s">
        <v>482</v>
      </c>
      <c r="G117" s="271" t="s">
        <v>154</v>
      </c>
      <c r="H117" s="272">
        <v>2</v>
      </c>
      <c r="I117" s="273"/>
      <c r="J117" s="274">
        <f>ROUND(I117*H117,2)</f>
        <v>0</v>
      </c>
      <c r="K117" s="270" t="s">
        <v>155</v>
      </c>
      <c r="L117" s="275"/>
      <c r="M117" s="276" t="s">
        <v>19</v>
      </c>
      <c r="N117" s="277" t="s">
        <v>45</v>
      </c>
      <c r="O117" s="84"/>
      <c r="P117" s="237">
        <f>O117*H117</f>
        <v>0</v>
      </c>
      <c r="Q117" s="237">
        <v>0.29358000000000001</v>
      </c>
      <c r="R117" s="237">
        <f>Q117*H117</f>
        <v>0.58716000000000002</v>
      </c>
      <c r="S117" s="237">
        <v>0</v>
      </c>
      <c r="T117" s="238">
        <f>S117*H117</f>
        <v>0</v>
      </c>
      <c r="U117" s="38"/>
      <c r="V117" s="38"/>
      <c r="W117" s="38"/>
      <c r="X117" s="38"/>
      <c r="Y117" s="38"/>
      <c r="Z117" s="38"/>
      <c r="AA117" s="38"/>
      <c r="AB117" s="38"/>
      <c r="AC117" s="38"/>
      <c r="AD117" s="38"/>
      <c r="AE117" s="38"/>
      <c r="AR117" s="239" t="s">
        <v>207</v>
      </c>
      <c r="AT117" s="239" t="s">
        <v>220</v>
      </c>
      <c r="AU117" s="239" t="s">
        <v>74</v>
      </c>
      <c r="AY117" s="17" t="s">
        <v>148</v>
      </c>
      <c r="BE117" s="240">
        <f>IF(N117="základní",J117,0)</f>
        <v>0</v>
      </c>
      <c r="BF117" s="240">
        <f>IF(N117="snížená",J117,0)</f>
        <v>0</v>
      </c>
      <c r="BG117" s="240">
        <f>IF(N117="zákl. přenesená",J117,0)</f>
        <v>0</v>
      </c>
      <c r="BH117" s="240">
        <f>IF(N117="sníž. přenesená",J117,0)</f>
        <v>0</v>
      </c>
      <c r="BI117" s="240">
        <f>IF(N117="nulová",J117,0)</f>
        <v>0</v>
      </c>
      <c r="BJ117" s="17" t="s">
        <v>81</v>
      </c>
      <c r="BK117" s="240">
        <f>ROUND(I117*H117,2)</f>
        <v>0</v>
      </c>
      <c r="BL117" s="17" t="s">
        <v>114</v>
      </c>
      <c r="BM117" s="239" t="s">
        <v>483</v>
      </c>
    </row>
    <row r="118" s="2" customFormat="1">
      <c r="A118" s="38"/>
      <c r="B118" s="39"/>
      <c r="C118" s="40"/>
      <c r="D118" s="241" t="s">
        <v>157</v>
      </c>
      <c r="E118" s="40"/>
      <c r="F118" s="242" t="s">
        <v>482</v>
      </c>
      <c r="G118" s="40"/>
      <c r="H118" s="40"/>
      <c r="I118" s="148"/>
      <c r="J118" s="40"/>
      <c r="K118" s="40"/>
      <c r="L118" s="44"/>
      <c r="M118" s="243"/>
      <c r="N118" s="244"/>
      <c r="O118" s="84"/>
      <c r="P118" s="84"/>
      <c r="Q118" s="84"/>
      <c r="R118" s="84"/>
      <c r="S118" s="84"/>
      <c r="T118" s="85"/>
      <c r="U118" s="38"/>
      <c r="V118" s="38"/>
      <c r="W118" s="38"/>
      <c r="X118" s="38"/>
      <c r="Y118" s="38"/>
      <c r="Z118" s="38"/>
      <c r="AA118" s="38"/>
      <c r="AB118" s="38"/>
      <c r="AC118" s="38"/>
      <c r="AD118" s="38"/>
      <c r="AE118" s="38"/>
      <c r="AT118" s="17" t="s">
        <v>157</v>
      </c>
      <c r="AU118" s="17" t="s">
        <v>74</v>
      </c>
    </row>
    <row r="119" s="13" customFormat="1">
      <c r="A119" s="13"/>
      <c r="B119" s="246"/>
      <c r="C119" s="247"/>
      <c r="D119" s="241" t="s">
        <v>173</v>
      </c>
      <c r="E119" s="248" t="s">
        <v>19</v>
      </c>
      <c r="F119" s="249" t="s">
        <v>625</v>
      </c>
      <c r="G119" s="247"/>
      <c r="H119" s="250">
        <v>2</v>
      </c>
      <c r="I119" s="251"/>
      <c r="J119" s="247"/>
      <c r="K119" s="247"/>
      <c r="L119" s="252"/>
      <c r="M119" s="253"/>
      <c r="N119" s="254"/>
      <c r="O119" s="254"/>
      <c r="P119" s="254"/>
      <c r="Q119" s="254"/>
      <c r="R119" s="254"/>
      <c r="S119" s="254"/>
      <c r="T119" s="255"/>
      <c r="U119" s="13"/>
      <c r="V119" s="13"/>
      <c r="W119" s="13"/>
      <c r="X119" s="13"/>
      <c r="Y119" s="13"/>
      <c r="Z119" s="13"/>
      <c r="AA119" s="13"/>
      <c r="AB119" s="13"/>
      <c r="AC119" s="13"/>
      <c r="AD119" s="13"/>
      <c r="AE119" s="13"/>
      <c r="AT119" s="256" t="s">
        <v>173</v>
      </c>
      <c r="AU119" s="256" t="s">
        <v>74</v>
      </c>
      <c r="AV119" s="13" t="s">
        <v>83</v>
      </c>
      <c r="AW119" s="13" t="s">
        <v>35</v>
      </c>
      <c r="AX119" s="13" t="s">
        <v>81</v>
      </c>
      <c r="AY119" s="256" t="s">
        <v>148</v>
      </c>
    </row>
    <row r="120" s="2" customFormat="1" ht="21.75" customHeight="1">
      <c r="A120" s="38"/>
      <c r="B120" s="39"/>
      <c r="C120" s="268" t="s">
        <v>207</v>
      </c>
      <c r="D120" s="268" t="s">
        <v>220</v>
      </c>
      <c r="E120" s="269" t="s">
        <v>484</v>
      </c>
      <c r="F120" s="270" t="s">
        <v>485</v>
      </c>
      <c r="G120" s="271" t="s">
        <v>154</v>
      </c>
      <c r="H120" s="272">
        <v>4</v>
      </c>
      <c r="I120" s="273"/>
      <c r="J120" s="274">
        <f>ROUND(I120*H120,2)</f>
        <v>0</v>
      </c>
      <c r="K120" s="270" t="s">
        <v>155</v>
      </c>
      <c r="L120" s="275"/>
      <c r="M120" s="276" t="s">
        <v>19</v>
      </c>
      <c r="N120" s="277" t="s">
        <v>45</v>
      </c>
      <c r="O120" s="84"/>
      <c r="P120" s="237">
        <f>O120*H120</f>
        <v>0</v>
      </c>
      <c r="Q120" s="237">
        <v>0</v>
      </c>
      <c r="R120" s="237">
        <f>Q120*H120</f>
        <v>0</v>
      </c>
      <c r="S120" s="237">
        <v>0</v>
      </c>
      <c r="T120" s="238">
        <f>S120*H120</f>
        <v>0</v>
      </c>
      <c r="U120" s="38"/>
      <c r="V120" s="38"/>
      <c r="W120" s="38"/>
      <c r="X120" s="38"/>
      <c r="Y120" s="38"/>
      <c r="Z120" s="38"/>
      <c r="AA120" s="38"/>
      <c r="AB120" s="38"/>
      <c r="AC120" s="38"/>
      <c r="AD120" s="38"/>
      <c r="AE120" s="38"/>
      <c r="AR120" s="239" t="s">
        <v>207</v>
      </c>
      <c r="AT120" s="239" t="s">
        <v>220</v>
      </c>
      <c r="AU120" s="239" t="s">
        <v>74</v>
      </c>
      <c r="AY120" s="17" t="s">
        <v>148</v>
      </c>
      <c r="BE120" s="240">
        <f>IF(N120="základní",J120,0)</f>
        <v>0</v>
      </c>
      <c r="BF120" s="240">
        <f>IF(N120="snížená",J120,0)</f>
        <v>0</v>
      </c>
      <c r="BG120" s="240">
        <f>IF(N120="zákl. přenesená",J120,0)</f>
        <v>0</v>
      </c>
      <c r="BH120" s="240">
        <f>IF(N120="sníž. přenesená",J120,0)</f>
        <v>0</v>
      </c>
      <c r="BI120" s="240">
        <f>IF(N120="nulová",J120,0)</f>
        <v>0</v>
      </c>
      <c r="BJ120" s="17" t="s">
        <v>81</v>
      </c>
      <c r="BK120" s="240">
        <f>ROUND(I120*H120,2)</f>
        <v>0</v>
      </c>
      <c r="BL120" s="17" t="s">
        <v>114</v>
      </c>
      <c r="BM120" s="239" t="s">
        <v>486</v>
      </c>
    </row>
    <row r="121" s="2" customFormat="1">
      <c r="A121" s="38"/>
      <c r="B121" s="39"/>
      <c r="C121" s="40"/>
      <c r="D121" s="241" t="s">
        <v>157</v>
      </c>
      <c r="E121" s="40"/>
      <c r="F121" s="242" t="s">
        <v>485</v>
      </c>
      <c r="G121" s="40"/>
      <c r="H121" s="40"/>
      <c r="I121" s="148"/>
      <c r="J121" s="40"/>
      <c r="K121" s="40"/>
      <c r="L121" s="44"/>
      <c r="M121" s="243"/>
      <c r="N121" s="244"/>
      <c r="O121" s="84"/>
      <c r="P121" s="84"/>
      <c r="Q121" s="84"/>
      <c r="R121" s="84"/>
      <c r="S121" s="84"/>
      <c r="T121" s="85"/>
      <c r="U121" s="38"/>
      <c r="V121" s="38"/>
      <c r="W121" s="38"/>
      <c r="X121" s="38"/>
      <c r="Y121" s="38"/>
      <c r="Z121" s="38"/>
      <c r="AA121" s="38"/>
      <c r="AB121" s="38"/>
      <c r="AC121" s="38"/>
      <c r="AD121" s="38"/>
      <c r="AE121" s="38"/>
      <c r="AT121" s="17" t="s">
        <v>157</v>
      </c>
      <c r="AU121" s="17" t="s">
        <v>74</v>
      </c>
    </row>
    <row r="122" s="13" customFormat="1">
      <c r="A122" s="13"/>
      <c r="B122" s="246"/>
      <c r="C122" s="247"/>
      <c r="D122" s="241" t="s">
        <v>173</v>
      </c>
      <c r="E122" s="248" t="s">
        <v>19</v>
      </c>
      <c r="F122" s="249" t="s">
        <v>623</v>
      </c>
      <c r="G122" s="247"/>
      <c r="H122" s="250">
        <v>2</v>
      </c>
      <c r="I122" s="251"/>
      <c r="J122" s="247"/>
      <c r="K122" s="247"/>
      <c r="L122" s="252"/>
      <c r="M122" s="253"/>
      <c r="N122" s="254"/>
      <c r="O122" s="254"/>
      <c r="P122" s="254"/>
      <c r="Q122" s="254"/>
      <c r="R122" s="254"/>
      <c r="S122" s="254"/>
      <c r="T122" s="255"/>
      <c r="U122" s="13"/>
      <c r="V122" s="13"/>
      <c r="W122" s="13"/>
      <c r="X122" s="13"/>
      <c r="Y122" s="13"/>
      <c r="Z122" s="13"/>
      <c r="AA122" s="13"/>
      <c r="AB122" s="13"/>
      <c r="AC122" s="13"/>
      <c r="AD122" s="13"/>
      <c r="AE122" s="13"/>
      <c r="AT122" s="256" t="s">
        <v>173</v>
      </c>
      <c r="AU122" s="256" t="s">
        <v>74</v>
      </c>
      <c r="AV122" s="13" t="s">
        <v>83</v>
      </c>
      <c r="AW122" s="13" t="s">
        <v>35</v>
      </c>
      <c r="AX122" s="13" t="s">
        <v>74</v>
      </c>
      <c r="AY122" s="256" t="s">
        <v>148</v>
      </c>
    </row>
    <row r="123" s="13" customFormat="1">
      <c r="A123" s="13"/>
      <c r="B123" s="246"/>
      <c r="C123" s="247"/>
      <c r="D123" s="241" t="s">
        <v>173</v>
      </c>
      <c r="E123" s="248" t="s">
        <v>19</v>
      </c>
      <c r="F123" s="249" t="s">
        <v>624</v>
      </c>
      <c r="G123" s="247"/>
      <c r="H123" s="250">
        <v>2</v>
      </c>
      <c r="I123" s="251"/>
      <c r="J123" s="247"/>
      <c r="K123" s="247"/>
      <c r="L123" s="252"/>
      <c r="M123" s="253"/>
      <c r="N123" s="254"/>
      <c r="O123" s="254"/>
      <c r="P123" s="254"/>
      <c r="Q123" s="254"/>
      <c r="R123" s="254"/>
      <c r="S123" s="254"/>
      <c r="T123" s="255"/>
      <c r="U123" s="13"/>
      <c r="V123" s="13"/>
      <c r="W123" s="13"/>
      <c r="X123" s="13"/>
      <c r="Y123" s="13"/>
      <c r="Z123" s="13"/>
      <c r="AA123" s="13"/>
      <c r="AB123" s="13"/>
      <c r="AC123" s="13"/>
      <c r="AD123" s="13"/>
      <c r="AE123" s="13"/>
      <c r="AT123" s="256" t="s">
        <v>173</v>
      </c>
      <c r="AU123" s="256" t="s">
        <v>74</v>
      </c>
      <c r="AV123" s="13" t="s">
        <v>83</v>
      </c>
      <c r="AW123" s="13" t="s">
        <v>35</v>
      </c>
      <c r="AX123" s="13" t="s">
        <v>74</v>
      </c>
      <c r="AY123" s="256" t="s">
        <v>148</v>
      </c>
    </row>
    <row r="124" s="14" customFormat="1">
      <c r="A124" s="14"/>
      <c r="B124" s="257"/>
      <c r="C124" s="258"/>
      <c r="D124" s="241" t="s">
        <v>173</v>
      </c>
      <c r="E124" s="259" t="s">
        <v>19</v>
      </c>
      <c r="F124" s="260" t="s">
        <v>184</v>
      </c>
      <c r="G124" s="258"/>
      <c r="H124" s="261">
        <v>4</v>
      </c>
      <c r="I124" s="262"/>
      <c r="J124" s="258"/>
      <c r="K124" s="258"/>
      <c r="L124" s="263"/>
      <c r="M124" s="264"/>
      <c r="N124" s="265"/>
      <c r="O124" s="265"/>
      <c r="P124" s="265"/>
      <c r="Q124" s="265"/>
      <c r="R124" s="265"/>
      <c r="S124" s="265"/>
      <c r="T124" s="266"/>
      <c r="U124" s="14"/>
      <c r="V124" s="14"/>
      <c r="W124" s="14"/>
      <c r="X124" s="14"/>
      <c r="Y124" s="14"/>
      <c r="Z124" s="14"/>
      <c r="AA124" s="14"/>
      <c r="AB124" s="14"/>
      <c r="AC124" s="14"/>
      <c r="AD124" s="14"/>
      <c r="AE124" s="14"/>
      <c r="AT124" s="267" t="s">
        <v>173</v>
      </c>
      <c r="AU124" s="267" t="s">
        <v>74</v>
      </c>
      <c r="AV124" s="14" t="s">
        <v>114</v>
      </c>
      <c r="AW124" s="14" t="s">
        <v>35</v>
      </c>
      <c r="AX124" s="14" t="s">
        <v>81</v>
      </c>
      <c r="AY124" s="267" t="s">
        <v>148</v>
      </c>
    </row>
    <row r="125" s="2" customFormat="1" ht="21.75" customHeight="1">
      <c r="A125" s="38"/>
      <c r="B125" s="39"/>
      <c r="C125" s="268" t="s">
        <v>212</v>
      </c>
      <c r="D125" s="268" t="s">
        <v>220</v>
      </c>
      <c r="E125" s="269" t="s">
        <v>626</v>
      </c>
      <c r="F125" s="270" t="s">
        <v>627</v>
      </c>
      <c r="G125" s="271" t="s">
        <v>154</v>
      </c>
      <c r="H125" s="272">
        <v>2</v>
      </c>
      <c r="I125" s="273"/>
      <c r="J125" s="274">
        <f>ROUND(I125*H125,2)</f>
        <v>0</v>
      </c>
      <c r="K125" s="270" t="s">
        <v>155</v>
      </c>
      <c r="L125" s="275"/>
      <c r="M125" s="276" t="s">
        <v>19</v>
      </c>
      <c r="N125" s="277" t="s">
        <v>45</v>
      </c>
      <c r="O125" s="84"/>
      <c r="P125" s="237">
        <f>O125*H125</f>
        <v>0</v>
      </c>
      <c r="Q125" s="237">
        <v>0.94425999999999999</v>
      </c>
      <c r="R125" s="237">
        <f>Q125*H125</f>
        <v>1.88852</v>
      </c>
      <c r="S125" s="237">
        <v>0</v>
      </c>
      <c r="T125" s="238">
        <f>S125*H125</f>
        <v>0</v>
      </c>
      <c r="U125" s="38"/>
      <c r="V125" s="38"/>
      <c r="W125" s="38"/>
      <c r="X125" s="38"/>
      <c r="Y125" s="38"/>
      <c r="Z125" s="38"/>
      <c r="AA125" s="38"/>
      <c r="AB125" s="38"/>
      <c r="AC125" s="38"/>
      <c r="AD125" s="38"/>
      <c r="AE125" s="38"/>
      <c r="AR125" s="239" t="s">
        <v>207</v>
      </c>
      <c r="AT125" s="239" t="s">
        <v>220</v>
      </c>
      <c r="AU125" s="239" t="s">
        <v>74</v>
      </c>
      <c r="AY125" s="17" t="s">
        <v>148</v>
      </c>
      <c r="BE125" s="240">
        <f>IF(N125="základní",J125,0)</f>
        <v>0</v>
      </c>
      <c r="BF125" s="240">
        <f>IF(N125="snížená",J125,0)</f>
        <v>0</v>
      </c>
      <c r="BG125" s="240">
        <f>IF(N125="zákl. přenesená",J125,0)</f>
        <v>0</v>
      </c>
      <c r="BH125" s="240">
        <f>IF(N125="sníž. přenesená",J125,0)</f>
        <v>0</v>
      </c>
      <c r="BI125" s="240">
        <f>IF(N125="nulová",J125,0)</f>
        <v>0</v>
      </c>
      <c r="BJ125" s="17" t="s">
        <v>81</v>
      </c>
      <c r="BK125" s="240">
        <f>ROUND(I125*H125,2)</f>
        <v>0</v>
      </c>
      <c r="BL125" s="17" t="s">
        <v>114</v>
      </c>
      <c r="BM125" s="239" t="s">
        <v>628</v>
      </c>
    </row>
    <row r="126" s="2" customFormat="1">
      <c r="A126" s="38"/>
      <c r="B126" s="39"/>
      <c r="C126" s="40"/>
      <c r="D126" s="241" t="s">
        <v>157</v>
      </c>
      <c r="E126" s="40"/>
      <c r="F126" s="242" t="s">
        <v>627</v>
      </c>
      <c r="G126" s="40"/>
      <c r="H126" s="40"/>
      <c r="I126" s="148"/>
      <c r="J126" s="40"/>
      <c r="K126" s="40"/>
      <c r="L126" s="44"/>
      <c r="M126" s="243"/>
      <c r="N126" s="244"/>
      <c r="O126" s="84"/>
      <c r="P126" s="84"/>
      <c r="Q126" s="84"/>
      <c r="R126" s="84"/>
      <c r="S126" s="84"/>
      <c r="T126" s="85"/>
      <c r="U126" s="38"/>
      <c r="V126" s="38"/>
      <c r="W126" s="38"/>
      <c r="X126" s="38"/>
      <c r="Y126" s="38"/>
      <c r="Z126" s="38"/>
      <c r="AA126" s="38"/>
      <c r="AB126" s="38"/>
      <c r="AC126" s="38"/>
      <c r="AD126" s="38"/>
      <c r="AE126" s="38"/>
      <c r="AT126" s="17" t="s">
        <v>157</v>
      </c>
      <c r="AU126" s="17" t="s">
        <v>74</v>
      </c>
    </row>
    <row r="127" s="13" customFormat="1">
      <c r="A127" s="13"/>
      <c r="B127" s="246"/>
      <c r="C127" s="247"/>
      <c r="D127" s="241" t="s">
        <v>173</v>
      </c>
      <c r="E127" s="248" t="s">
        <v>19</v>
      </c>
      <c r="F127" s="249" t="s">
        <v>629</v>
      </c>
      <c r="G127" s="247"/>
      <c r="H127" s="250">
        <v>2</v>
      </c>
      <c r="I127" s="251"/>
      <c r="J127" s="247"/>
      <c r="K127" s="247"/>
      <c r="L127" s="252"/>
      <c r="M127" s="253"/>
      <c r="N127" s="254"/>
      <c r="O127" s="254"/>
      <c r="P127" s="254"/>
      <c r="Q127" s="254"/>
      <c r="R127" s="254"/>
      <c r="S127" s="254"/>
      <c r="T127" s="255"/>
      <c r="U127" s="13"/>
      <c r="V127" s="13"/>
      <c r="W127" s="13"/>
      <c r="X127" s="13"/>
      <c r="Y127" s="13"/>
      <c r="Z127" s="13"/>
      <c r="AA127" s="13"/>
      <c r="AB127" s="13"/>
      <c r="AC127" s="13"/>
      <c r="AD127" s="13"/>
      <c r="AE127" s="13"/>
      <c r="AT127" s="256" t="s">
        <v>173</v>
      </c>
      <c r="AU127" s="256" t="s">
        <v>74</v>
      </c>
      <c r="AV127" s="13" t="s">
        <v>83</v>
      </c>
      <c r="AW127" s="13" t="s">
        <v>35</v>
      </c>
      <c r="AX127" s="13" t="s">
        <v>81</v>
      </c>
      <c r="AY127" s="256" t="s">
        <v>148</v>
      </c>
    </row>
    <row r="128" s="2" customFormat="1" ht="21.75" customHeight="1">
      <c r="A128" s="38"/>
      <c r="B128" s="39"/>
      <c r="C128" s="268" t="s">
        <v>219</v>
      </c>
      <c r="D128" s="268" t="s">
        <v>220</v>
      </c>
      <c r="E128" s="269" t="s">
        <v>630</v>
      </c>
      <c r="F128" s="270" t="s">
        <v>631</v>
      </c>
      <c r="G128" s="271" t="s">
        <v>154</v>
      </c>
      <c r="H128" s="272">
        <v>1</v>
      </c>
      <c r="I128" s="273"/>
      <c r="J128" s="274">
        <f>ROUND(I128*H128,2)</f>
        <v>0</v>
      </c>
      <c r="K128" s="270" t="s">
        <v>155</v>
      </c>
      <c r="L128" s="275"/>
      <c r="M128" s="276" t="s">
        <v>19</v>
      </c>
      <c r="N128" s="277" t="s">
        <v>45</v>
      </c>
      <c r="O128" s="84"/>
      <c r="P128" s="237">
        <f>O128*H128</f>
        <v>0</v>
      </c>
      <c r="Q128" s="237">
        <v>0.94425999999999999</v>
      </c>
      <c r="R128" s="237">
        <f>Q128*H128</f>
        <v>0.94425999999999999</v>
      </c>
      <c r="S128" s="237">
        <v>0</v>
      </c>
      <c r="T128" s="238">
        <f>S128*H128</f>
        <v>0</v>
      </c>
      <c r="U128" s="38"/>
      <c r="V128" s="38"/>
      <c r="W128" s="38"/>
      <c r="X128" s="38"/>
      <c r="Y128" s="38"/>
      <c r="Z128" s="38"/>
      <c r="AA128" s="38"/>
      <c r="AB128" s="38"/>
      <c r="AC128" s="38"/>
      <c r="AD128" s="38"/>
      <c r="AE128" s="38"/>
      <c r="AR128" s="239" t="s">
        <v>207</v>
      </c>
      <c r="AT128" s="239" t="s">
        <v>220</v>
      </c>
      <c r="AU128" s="239" t="s">
        <v>74</v>
      </c>
      <c r="AY128" s="17" t="s">
        <v>148</v>
      </c>
      <c r="BE128" s="240">
        <f>IF(N128="základní",J128,0)</f>
        <v>0</v>
      </c>
      <c r="BF128" s="240">
        <f>IF(N128="snížená",J128,0)</f>
        <v>0</v>
      </c>
      <c r="BG128" s="240">
        <f>IF(N128="zákl. přenesená",J128,0)</f>
        <v>0</v>
      </c>
      <c r="BH128" s="240">
        <f>IF(N128="sníž. přenesená",J128,0)</f>
        <v>0</v>
      </c>
      <c r="BI128" s="240">
        <f>IF(N128="nulová",J128,0)</f>
        <v>0</v>
      </c>
      <c r="BJ128" s="17" t="s">
        <v>81</v>
      </c>
      <c r="BK128" s="240">
        <f>ROUND(I128*H128,2)</f>
        <v>0</v>
      </c>
      <c r="BL128" s="17" t="s">
        <v>114</v>
      </c>
      <c r="BM128" s="239" t="s">
        <v>632</v>
      </c>
    </row>
    <row r="129" s="2" customFormat="1">
      <c r="A129" s="38"/>
      <c r="B129" s="39"/>
      <c r="C129" s="40"/>
      <c r="D129" s="241" t="s">
        <v>157</v>
      </c>
      <c r="E129" s="40"/>
      <c r="F129" s="242" t="s">
        <v>631</v>
      </c>
      <c r="G129" s="40"/>
      <c r="H129" s="40"/>
      <c r="I129" s="148"/>
      <c r="J129" s="40"/>
      <c r="K129" s="40"/>
      <c r="L129" s="44"/>
      <c r="M129" s="243"/>
      <c r="N129" s="244"/>
      <c r="O129" s="84"/>
      <c r="P129" s="84"/>
      <c r="Q129" s="84"/>
      <c r="R129" s="84"/>
      <c r="S129" s="84"/>
      <c r="T129" s="85"/>
      <c r="U129" s="38"/>
      <c r="V129" s="38"/>
      <c r="W129" s="38"/>
      <c r="X129" s="38"/>
      <c r="Y129" s="38"/>
      <c r="Z129" s="38"/>
      <c r="AA129" s="38"/>
      <c r="AB129" s="38"/>
      <c r="AC129" s="38"/>
      <c r="AD129" s="38"/>
      <c r="AE129" s="38"/>
      <c r="AT129" s="17" t="s">
        <v>157</v>
      </c>
      <c r="AU129" s="17" t="s">
        <v>74</v>
      </c>
    </row>
    <row r="130" s="2" customFormat="1" ht="21.75" customHeight="1">
      <c r="A130" s="38"/>
      <c r="B130" s="39"/>
      <c r="C130" s="268" t="s">
        <v>224</v>
      </c>
      <c r="D130" s="268" t="s">
        <v>220</v>
      </c>
      <c r="E130" s="269" t="s">
        <v>633</v>
      </c>
      <c r="F130" s="270" t="s">
        <v>634</v>
      </c>
      <c r="G130" s="271" t="s">
        <v>154</v>
      </c>
      <c r="H130" s="272">
        <v>3</v>
      </c>
      <c r="I130" s="273"/>
      <c r="J130" s="274">
        <f>ROUND(I130*H130,2)</f>
        <v>0</v>
      </c>
      <c r="K130" s="270" t="s">
        <v>155</v>
      </c>
      <c r="L130" s="275"/>
      <c r="M130" s="276" t="s">
        <v>19</v>
      </c>
      <c r="N130" s="277" t="s">
        <v>45</v>
      </c>
      <c r="O130" s="84"/>
      <c r="P130" s="237">
        <f>O130*H130</f>
        <v>0</v>
      </c>
      <c r="Q130" s="237">
        <v>0.94425999999999999</v>
      </c>
      <c r="R130" s="237">
        <f>Q130*H130</f>
        <v>2.8327800000000001</v>
      </c>
      <c r="S130" s="237">
        <v>0</v>
      </c>
      <c r="T130" s="238">
        <f>S130*H130</f>
        <v>0</v>
      </c>
      <c r="U130" s="38"/>
      <c r="V130" s="38"/>
      <c r="W130" s="38"/>
      <c r="X130" s="38"/>
      <c r="Y130" s="38"/>
      <c r="Z130" s="38"/>
      <c r="AA130" s="38"/>
      <c r="AB130" s="38"/>
      <c r="AC130" s="38"/>
      <c r="AD130" s="38"/>
      <c r="AE130" s="38"/>
      <c r="AR130" s="239" t="s">
        <v>207</v>
      </c>
      <c r="AT130" s="239" t="s">
        <v>220</v>
      </c>
      <c r="AU130" s="239" t="s">
        <v>74</v>
      </c>
      <c r="AY130" s="17" t="s">
        <v>148</v>
      </c>
      <c r="BE130" s="240">
        <f>IF(N130="základní",J130,0)</f>
        <v>0</v>
      </c>
      <c r="BF130" s="240">
        <f>IF(N130="snížená",J130,0)</f>
        <v>0</v>
      </c>
      <c r="BG130" s="240">
        <f>IF(N130="zákl. přenesená",J130,0)</f>
        <v>0</v>
      </c>
      <c r="BH130" s="240">
        <f>IF(N130="sníž. přenesená",J130,0)</f>
        <v>0</v>
      </c>
      <c r="BI130" s="240">
        <f>IF(N130="nulová",J130,0)</f>
        <v>0</v>
      </c>
      <c r="BJ130" s="17" t="s">
        <v>81</v>
      </c>
      <c r="BK130" s="240">
        <f>ROUND(I130*H130,2)</f>
        <v>0</v>
      </c>
      <c r="BL130" s="17" t="s">
        <v>114</v>
      </c>
      <c r="BM130" s="239" t="s">
        <v>635</v>
      </c>
    </row>
    <row r="131" s="2" customFormat="1">
      <c r="A131" s="38"/>
      <c r="B131" s="39"/>
      <c r="C131" s="40"/>
      <c r="D131" s="241" t="s">
        <v>157</v>
      </c>
      <c r="E131" s="40"/>
      <c r="F131" s="242" t="s">
        <v>634</v>
      </c>
      <c r="G131" s="40"/>
      <c r="H131" s="40"/>
      <c r="I131" s="148"/>
      <c r="J131" s="40"/>
      <c r="K131" s="40"/>
      <c r="L131" s="44"/>
      <c r="M131" s="243"/>
      <c r="N131" s="244"/>
      <c r="O131" s="84"/>
      <c r="P131" s="84"/>
      <c r="Q131" s="84"/>
      <c r="R131" s="84"/>
      <c r="S131" s="84"/>
      <c r="T131" s="85"/>
      <c r="U131" s="38"/>
      <c r="V131" s="38"/>
      <c r="W131" s="38"/>
      <c r="X131" s="38"/>
      <c r="Y131" s="38"/>
      <c r="Z131" s="38"/>
      <c r="AA131" s="38"/>
      <c r="AB131" s="38"/>
      <c r="AC131" s="38"/>
      <c r="AD131" s="38"/>
      <c r="AE131" s="38"/>
      <c r="AT131" s="17" t="s">
        <v>157</v>
      </c>
      <c r="AU131" s="17" t="s">
        <v>74</v>
      </c>
    </row>
    <row r="132" s="13" customFormat="1">
      <c r="A132" s="13"/>
      <c r="B132" s="246"/>
      <c r="C132" s="247"/>
      <c r="D132" s="241" t="s">
        <v>173</v>
      </c>
      <c r="E132" s="248" t="s">
        <v>19</v>
      </c>
      <c r="F132" s="249" t="s">
        <v>636</v>
      </c>
      <c r="G132" s="247"/>
      <c r="H132" s="250">
        <v>3</v>
      </c>
      <c r="I132" s="251"/>
      <c r="J132" s="247"/>
      <c r="K132" s="247"/>
      <c r="L132" s="252"/>
      <c r="M132" s="253"/>
      <c r="N132" s="254"/>
      <c r="O132" s="254"/>
      <c r="P132" s="254"/>
      <c r="Q132" s="254"/>
      <c r="R132" s="254"/>
      <c r="S132" s="254"/>
      <c r="T132" s="255"/>
      <c r="U132" s="13"/>
      <c r="V132" s="13"/>
      <c r="W132" s="13"/>
      <c r="X132" s="13"/>
      <c r="Y132" s="13"/>
      <c r="Z132" s="13"/>
      <c r="AA132" s="13"/>
      <c r="AB132" s="13"/>
      <c r="AC132" s="13"/>
      <c r="AD132" s="13"/>
      <c r="AE132" s="13"/>
      <c r="AT132" s="256" t="s">
        <v>173</v>
      </c>
      <c r="AU132" s="256" t="s">
        <v>74</v>
      </c>
      <c r="AV132" s="13" t="s">
        <v>83</v>
      </c>
      <c r="AW132" s="13" t="s">
        <v>35</v>
      </c>
      <c r="AX132" s="13" t="s">
        <v>81</v>
      </c>
      <c r="AY132" s="256" t="s">
        <v>148</v>
      </c>
    </row>
    <row r="133" s="2" customFormat="1" ht="21.75" customHeight="1">
      <c r="A133" s="38"/>
      <c r="B133" s="39"/>
      <c r="C133" s="268" t="s">
        <v>228</v>
      </c>
      <c r="D133" s="268" t="s">
        <v>220</v>
      </c>
      <c r="E133" s="269" t="s">
        <v>637</v>
      </c>
      <c r="F133" s="270" t="s">
        <v>638</v>
      </c>
      <c r="G133" s="271" t="s">
        <v>154</v>
      </c>
      <c r="H133" s="272">
        <v>1</v>
      </c>
      <c r="I133" s="273"/>
      <c r="J133" s="274">
        <f>ROUND(I133*H133,2)</f>
        <v>0</v>
      </c>
      <c r="K133" s="270" t="s">
        <v>155</v>
      </c>
      <c r="L133" s="275"/>
      <c r="M133" s="276" t="s">
        <v>19</v>
      </c>
      <c r="N133" s="277" t="s">
        <v>45</v>
      </c>
      <c r="O133" s="84"/>
      <c r="P133" s="237">
        <f>O133*H133</f>
        <v>0</v>
      </c>
      <c r="Q133" s="237">
        <v>0.58826000000000001</v>
      </c>
      <c r="R133" s="237">
        <f>Q133*H133</f>
        <v>0.58826000000000001</v>
      </c>
      <c r="S133" s="237">
        <v>0</v>
      </c>
      <c r="T133" s="238">
        <f>S133*H133</f>
        <v>0</v>
      </c>
      <c r="U133" s="38"/>
      <c r="V133" s="38"/>
      <c r="W133" s="38"/>
      <c r="X133" s="38"/>
      <c r="Y133" s="38"/>
      <c r="Z133" s="38"/>
      <c r="AA133" s="38"/>
      <c r="AB133" s="38"/>
      <c r="AC133" s="38"/>
      <c r="AD133" s="38"/>
      <c r="AE133" s="38"/>
      <c r="AR133" s="239" t="s">
        <v>207</v>
      </c>
      <c r="AT133" s="239" t="s">
        <v>220</v>
      </c>
      <c r="AU133" s="239" t="s">
        <v>74</v>
      </c>
      <c r="AY133" s="17" t="s">
        <v>148</v>
      </c>
      <c r="BE133" s="240">
        <f>IF(N133="základní",J133,0)</f>
        <v>0</v>
      </c>
      <c r="BF133" s="240">
        <f>IF(N133="snížená",J133,0)</f>
        <v>0</v>
      </c>
      <c r="BG133" s="240">
        <f>IF(N133="zákl. přenesená",J133,0)</f>
        <v>0</v>
      </c>
      <c r="BH133" s="240">
        <f>IF(N133="sníž. přenesená",J133,0)</f>
        <v>0</v>
      </c>
      <c r="BI133" s="240">
        <f>IF(N133="nulová",J133,0)</f>
        <v>0</v>
      </c>
      <c r="BJ133" s="17" t="s">
        <v>81</v>
      </c>
      <c r="BK133" s="240">
        <f>ROUND(I133*H133,2)</f>
        <v>0</v>
      </c>
      <c r="BL133" s="17" t="s">
        <v>114</v>
      </c>
      <c r="BM133" s="239" t="s">
        <v>639</v>
      </c>
    </row>
    <row r="134" s="2" customFormat="1">
      <c r="A134" s="38"/>
      <c r="B134" s="39"/>
      <c r="C134" s="40"/>
      <c r="D134" s="241" t="s">
        <v>157</v>
      </c>
      <c r="E134" s="40"/>
      <c r="F134" s="242" t="s">
        <v>638</v>
      </c>
      <c r="G134" s="40"/>
      <c r="H134" s="40"/>
      <c r="I134" s="148"/>
      <c r="J134" s="40"/>
      <c r="K134" s="40"/>
      <c r="L134" s="44"/>
      <c r="M134" s="243"/>
      <c r="N134" s="244"/>
      <c r="O134" s="84"/>
      <c r="P134" s="84"/>
      <c r="Q134" s="84"/>
      <c r="R134" s="84"/>
      <c r="S134" s="84"/>
      <c r="T134" s="85"/>
      <c r="U134" s="38"/>
      <c r="V134" s="38"/>
      <c r="W134" s="38"/>
      <c r="X134" s="38"/>
      <c r="Y134" s="38"/>
      <c r="Z134" s="38"/>
      <c r="AA134" s="38"/>
      <c r="AB134" s="38"/>
      <c r="AC134" s="38"/>
      <c r="AD134" s="38"/>
      <c r="AE134" s="38"/>
      <c r="AT134" s="17" t="s">
        <v>157</v>
      </c>
      <c r="AU134" s="17" t="s">
        <v>74</v>
      </c>
    </row>
    <row r="135" s="2" customFormat="1" ht="21.75" customHeight="1">
      <c r="A135" s="38"/>
      <c r="B135" s="39"/>
      <c r="C135" s="268" t="s">
        <v>232</v>
      </c>
      <c r="D135" s="268" t="s">
        <v>220</v>
      </c>
      <c r="E135" s="269" t="s">
        <v>640</v>
      </c>
      <c r="F135" s="270" t="s">
        <v>641</v>
      </c>
      <c r="G135" s="271" t="s">
        <v>154</v>
      </c>
      <c r="H135" s="272">
        <v>3</v>
      </c>
      <c r="I135" s="273"/>
      <c r="J135" s="274">
        <f>ROUND(I135*H135,2)</f>
        <v>0</v>
      </c>
      <c r="K135" s="270" t="s">
        <v>155</v>
      </c>
      <c r="L135" s="275"/>
      <c r="M135" s="276" t="s">
        <v>19</v>
      </c>
      <c r="N135" s="277" t="s">
        <v>45</v>
      </c>
      <c r="O135" s="84"/>
      <c r="P135" s="237">
        <f>O135*H135</f>
        <v>0</v>
      </c>
      <c r="Q135" s="237">
        <v>0.58226</v>
      </c>
      <c r="R135" s="237">
        <f>Q135*H135</f>
        <v>1.74678</v>
      </c>
      <c r="S135" s="237">
        <v>0</v>
      </c>
      <c r="T135" s="238">
        <f>S135*H135</f>
        <v>0</v>
      </c>
      <c r="U135" s="38"/>
      <c r="V135" s="38"/>
      <c r="W135" s="38"/>
      <c r="X135" s="38"/>
      <c r="Y135" s="38"/>
      <c r="Z135" s="38"/>
      <c r="AA135" s="38"/>
      <c r="AB135" s="38"/>
      <c r="AC135" s="38"/>
      <c r="AD135" s="38"/>
      <c r="AE135" s="38"/>
      <c r="AR135" s="239" t="s">
        <v>207</v>
      </c>
      <c r="AT135" s="239" t="s">
        <v>220</v>
      </c>
      <c r="AU135" s="239" t="s">
        <v>74</v>
      </c>
      <c r="AY135" s="17" t="s">
        <v>148</v>
      </c>
      <c r="BE135" s="240">
        <f>IF(N135="základní",J135,0)</f>
        <v>0</v>
      </c>
      <c r="BF135" s="240">
        <f>IF(N135="snížená",J135,0)</f>
        <v>0</v>
      </c>
      <c r="BG135" s="240">
        <f>IF(N135="zákl. přenesená",J135,0)</f>
        <v>0</v>
      </c>
      <c r="BH135" s="240">
        <f>IF(N135="sníž. přenesená",J135,0)</f>
        <v>0</v>
      </c>
      <c r="BI135" s="240">
        <f>IF(N135="nulová",J135,0)</f>
        <v>0</v>
      </c>
      <c r="BJ135" s="17" t="s">
        <v>81</v>
      </c>
      <c r="BK135" s="240">
        <f>ROUND(I135*H135,2)</f>
        <v>0</v>
      </c>
      <c r="BL135" s="17" t="s">
        <v>114</v>
      </c>
      <c r="BM135" s="239" t="s">
        <v>642</v>
      </c>
    </row>
    <row r="136" s="2" customFormat="1">
      <c r="A136" s="38"/>
      <c r="B136" s="39"/>
      <c r="C136" s="40"/>
      <c r="D136" s="241" t="s">
        <v>157</v>
      </c>
      <c r="E136" s="40"/>
      <c r="F136" s="242" t="s">
        <v>641</v>
      </c>
      <c r="G136" s="40"/>
      <c r="H136" s="40"/>
      <c r="I136" s="148"/>
      <c r="J136" s="40"/>
      <c r="K136" s="40"/>
      <c r="L136" s="44"/>
      <c r="M136" s="243"/>
      <c r="N136" s="244"/>
      <c r="O136" s="84"/>
      <c r="P136" s="84"/>
      <c r="Q136" s="84"/>
      <c r="R136" s="84"/>
      <c r="S136" s="84"/>
      <c r="T136" s="85"/>
      <c r="U136" s="38"/>
      <c r="V136" s="38"/>
      <c r="W136" s="38"/>
      <c r="X136" s="38"/>
      <c r="Y136" s="38"/>
      <c r="Z136" s="38"/>
      <c r="AA136" s="38"/>
      <c r="AB136" s="38"/>
      <c r="AC136" s="38"/>
      <c r="AD136" s="38"/>
      <c r="AE136" s="38"/>
      <c r="AT136" s="17" t="s">
        <v>157</v>
      </c>
      <c r="AU136" s="17" t="s">
        <v>74</v>
      </c>
    </row>
    <row r="137" s="13" customFormat="1">
      <c r="A137" s="13"/>
      <c r="B137" s="246"/>
      <c r="C137" s="247"/>
      <c r="D137" s="241" t="s">
        <v>173</v>
      </c>
      <c r="E137" s="248" t="s">
        <v>19</v>
      </c>
      <c r="F137" s="249" t="s">
        <v>643</v>
      </c>
      <c r="G137" s="247"/>
      <c r="H137" s="250">
        <v>3</v>
      </c>
      <c r="I137" s="251"/>
      <c r="J137" s="247"/>
      <c r="K137" s="247"/>
      <c r="L137" s="252"/>
      <c r="M137" s="253"/>
      <c r="N137" s="254"/>
      <c r="O137" s="254"/>
      <c r="P137" s="254"/>
      <c r="Q137" s="254"/>
      <c r="R137" s="254"/>
      <c r="S137" s="254"/>
      <c r="T137" s="255"/>
      <c r="U137" s="13"/>
      <c r="V137" s="13"/>
      <c r="W137" s="13"/>
      <c r="X137" s="13"/>
      <c r="Y137" s="13"/>
      <c r="Z137" s="13"/>
      <c r="AA137" s="13"/>
      <c r="AB137" s="13"/>
      <c r="AC137" s="13"/>
      <c r="AD137" s="13"/>
      <c r="AE137" s="13"/>
      <c r="AT137" s="256" t="s">
        <v>173</v>
      </c>
      <c r="AU137" s="256" t="s">
        <v>74</v>
      </c>
      <c r="AV137" s="13" t="s">
        <v>83</v>
      </c>
      <c r="AW137" s="13" t="s">
        <v>35</v>
      </c>
      <c r="AX137" s="13" t="s">
        <v>81</v>
      </c>
      <c r="AY137" s="256" t="s">
        <v>148</v>
      </c>
    </row>
    <row r="138" s="2" customFormat="1" ht="21.75" customHeight="1">
      <c r="A138" s="38"/>
      <c r="B138" s="39"/>
      <c r="C138" s="268" t="s">
        <v>236</v>
      </c>
      <c r="D138" s="268" t="s">
        <v>220</v>
      </c>
      <c r="E138" s="269" t="s">
        <v>644</v>
      </c>
      <c r="F138" s="270" t="s">
        <v>645</v>
      </c>
      <c r="G138" s="271" t="s">
        <v>154</v>
      </c>
      <c r="H138" s="272">
        <v>1</v>
      </c>
      <c r="I138" s="273"/>
      <c r="J138" s="274">
        <f>ROUND(I138*H138,2)</f>
        <v>0</v>
      </c>
      <c r="K138" s="270" t="s">
        <v>155</v>
      </c>
      <c r="L138" s="275"/>
      <c r="M138" s="276" t="s">
        <v>19</v>
      </c>
      <c r="N138" s="277" t="s">
        <v>45</v>
      </c>
      <c r="O138" s="84"/>
      <c r="P138" s="237">
        <f>O138*H138</f>
        <v>0</v>
      </c>
      <c r="Q138" s="237">
        <v>0.58226</v>
      </c>
      <c r="R138" s="237">
        <f>Q138*H138</f>
        <v>0.58226</v>
      </c>
      <c r="S138" s="237">
        <v>0</v>
      </c>
      <c r="T138" s="238">
        <f>S138*H138</f>
        <v>0</v>
      </c>
      <c r="U138" s="38"/>
      <c r="V138" s="38"/>
      <c r="W138" s="38"/>
      <c r="X138" s="38"/>
      <c r="Y138" s="38"/>
      <c r="Z138" s="38"/>
      <c r="AA138" s="38"/>
      <c r="AB138" s="38"/>
      <c r="AC138" s="38"/>
      <c r="AD138" s="38"/>
      <c r="AE138" s="38"/>
      <c r="AR138" s="239" t="s">
        <v>207</v>
      </c>
      <c r="AT138" s="239" t="s">
        <v>220</v>
      </c>
      <c r="AU138" s="239" t="s">
        <v>74</v>
      </c>
      <c r="AY138" s="17" t="s">
        <v>148</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114</v>
      </c>
      <c r="BM138" s="239" t="s">
        <v>646</v>
      </c>
    </row>
    <row r="139" s="2" customFormat="1">
      <c r="A139" s="38"/>
      <c r="B139" s="39"/>
      <c r="C139" s="40"/>
      <c r="D139" s="241" t="s">
        <v>157</v>
      </c>
      <c r="E139" s="40"/>
      <c r="F139" s="242" t="s">
        <v>645</v>
      </c>
      <c r="G139" s="40"/>
      <c r="H139" s="40"/>
      <c r="I139" s="148"/>
      <c r="J139" s="40"/>
      <c r="K139" s="40"/>
      <c r="L139" s="44"/>
      <c r="M139" s="243"/>
      <c r="N139" s="244"/>
      <c r="O139" s="84"/>
      <c r="P139" s="84"/>
      <c r="Q139" s="84"/>
      <c r="R139" s="84"/>
      <c r="S139" s="84"/>
      <c r="T139" s="85"/>
      <c r="U139" s="38"/>
      <c r="V139" s="38"/>
      <c r="W139" s="38"/>
      <c r="X139" s="38"/>
      <c r="Y139" s="38"/>
      <c r="Z139" s="38"/>
      <c r="AA139" s="38"/>
      <c r="AB139" s="38"/>
      <c r="AC139" s="38"/>
      <c r="AD139" s="38"/>
      <c r="AE139" s="38"/>
      <c r="AT139" s="17" t="s">
        <v>157</v>
      </c>
      <c r="AU139" s="17" t="s">
        <v>74</v>
      </c>
    </row>
    <row r="140" s="2" customFormat="1" ht="21.75" customHeight="1">
      <c r="A140" s="38"/>
      <c r="B140" s="39"/>
      <c r="C140" s="268" t="s">
        <v>8</v>
      </c>
      <c r="D140" s="268" t="s">
        <v>220</v>
      </c>
      <c r="E140" s="269" t="s">
        <v>647</v>
      </c>
      <c r="F140" s="270" t="s">
        <v>648</v>
      </c>
      <c r="G140" s="271" t="s">
        <v>154</v>
      </c>
      <c r="H140" s="272">
        <v>2</v>
      </c>
      <c r="I140" s="273"/>
      <c r="J140" s="274">
        <f>ROUND(I140*H140,2)</f>
        <v>0</v>
      </c>
      <c r="K140" s="270" t="s">
        <v>155</v>
      </c>
      <c r="L140" s="275"/>
      <c r="M140" s="276" t="s">
        <v>19</v>
      </c>
      <c r="N140" s="277" t="s">
        <v>45</v>
      </c>
      <c r="O140" s="84"/>
      <c r="P140" s="237">
        <f>O140*H140</f>
        <v>0</v>
      </c>
      <c r="Q140" s="237">
        <v>0.98819999999999997</v>
      </c>
      <c r="R140" s="237">
        <f>Q140*H140</f>
        <v>1.9763999999999999</v>
      </c>
      <c r="S140" s="237">
        <v>0</v>
      </c>
      <c r="T140" s="238">
        <f>S140*H140</f>
        <v>0</v>
      </c>
      <c r="U140" s="38"/>
      <c r="V140" s="38"/>
      <c r="W140" s="38"/>
      <c r="X140" s="38"/>
      <c r="Y140" s="38"/>
      <c r="Z140" s="38"/>
      <c r="AA140" s="38"/>
      <c r="AB140" s="38"/>
      <c r="AC140" s="38"/>
      <c r="AD140" s="38"/>
      <c r="AE140" s="38"/>
      <c r="AR140" s="239" t="s">
        <v>207</v>
      </c>
      <c r="AT140" s="239" t="s">
        <v>220</v>
      </c>
      <c r="AU140" s="239" t="s">
        <v>74</v>
      </c>
      <c r="AY140" s="17" t="s">
        <v>148</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114</v>
      </c>
      <c r="BM140" s="239" t="s">
        <v>649</v>
      </c>
    </row>
    <row r="141" s="2" customFormat="1">
      <c r="A141" s="38"/>
      <c r="B141" s="39"/>
      <c r="C141" s="40"/>
      <c r="D141" s="241" t="s">
        <v>157</v>
      </c>
      <c r="E141" s="40"/>
      <c r="F141" s="242" t="s">
        <v>648</v>
      </c>
      <c r="G141" s="40"/>
      <c r="H141" s="40"/>
      <c r="I141" s="148"/>
      <c r="J141" s="40"/>
      <c r="K141" s="40"/>
      <c r="L141" s="44"/>
      <c r="M141" s="243"/>
      <c r="N141" s="244"/>
      <c r="O141" s="84"/>
      <c r="P141" s="84"/>
      <c r="Q141" s="84"/>
      <c r="R141" s="84"/>
      <c r="S141" s="84"/>
      <c r="T141" s="85"/>
      <c r="U141" s="38"/>
      <c r="V141" s="38"/>
      <c r="W141" s="38"/>
      <c r="X141" s="38"/>
      <c r="Y141" s="38"/>
      <c r="Z141" s="38"/>
      <c r="AA141" s="38"/>
      <c r="AB141" s="38"/>
      <c r="AC141" s="38"/>
      <c r="AD141" s="38"/>
      <c r="AE141" s="38"/>
      <c r="AT141" s="17" t="s">
        <v>157</v>
      </c>
      <c r="AU141" s="17" t="s">
        <v>74</v>
      </c>
    </row>
    <row r="142" s="13" customFormat="1">
      <c r="A142" s="13"/>
      <c r="B142" s="246"/>
      <c r="C142" s="247"/>
      <c r="D142" s="241" t="s">
        <v>173</v>
      </c>
      <c r="E142" s="248" t="s">
        <v>19</v>
      </c>
      <c r="F142" s="249" t="s">
        <v>629</v>
      </c>
      <c r="G142" s="247"/>
      <c r="H142" s="250">
        <v>2</v>
      </c>
      <c r="I142" s="251"/>
      <c r="J142" s="247"/>
      <c r="K142" s="247"/>
      <c r="L142" s="252"/>
      <c r="M142" s="253"/>
      <c r="N142" s="254"/>
      <c r="O142" s="254"/>
      <c r="P142" s="254"/>
      <c r="Q142" s="254"/>
      <c r="R142" s="254"/>
      <c r="S142" s="254"/>
      <c r="T142" s="255"/>
      <c r="U142" s="13"/>
      <c r="V142" s="13"/>
      <c r="W142" s="13"/>
      <c r="X142" s="13"/>
      <c r="Y142" s="13"/>
      <c r="Z142" s="13"/>
      <c r="AA142" s="13"/>
      <c r="AB142" s="13"/>
      <c r="AC142" s="13"/>
      <c r="AD142" s="13"/>
      <c r="AE142" s="13"/>
      <c r="AT142" s="256" t="s">
        <v>173</v>
      </c>
      <c r="AU142" s="256" t="s">
        <v>74</v>
      </c>
      <c r="AV142" s="13" t="s">
        <v>83</v>
      </c>
      <c r="AW142" s="13" t="s">
        <v>35</v>
      </c>
      <c r="AX142" s="13" t="s">
        <v>81</v>
      </c>
      <c r="AY142" s="256" t="s">
        <v>148</v>
      </c>
    </row>
    <row r="143" s="2" customFormat="1" ht="21.75" customHeight="1">
      <c r="A143" s="38"/>
      <c r="B143" s="39"/>
      <c r="C143" s="268" t="s">
        <v>243</v>
      </c>
      <c r="D143" s="268" t="s">
        <v>220</v>
      </c>
      <c r="E143" s="269" t="s">
        <v>650</v>
      </c>
      <c r="F143" s="270" t="s">
        <v>651</v>
      </c>
      <c r="G143" s="271" t="s">
        <v>154</v>
      </c>
      <c r="H143" s="272">
        <v>2</v>
      </c>
      <c r="I143" s="273"/>
      <c r="J143" s="274">
        <f>ROUND(I143*H143,2)</f>
        <v>0</v>
      </c>
      <c r="K143" s="270" t="s">
        <v>155</v>
      </c>
      <c r="L143" s="275"/>
      <c r="M143" s="276" t="s">
        <v>19</v>
      </c>
      <c r="N143" s="277" t="s">
        <v>45</v>
      </c>
      <c r="O143" s="84"/>
      <c r="P143" s="237">
        <f>O143*H143</f>
        <v>0</v>
      </c>
      <c r="Q143" s="237">
        <v>0.98819999999999997</v>
      </c>
      <c r="R143" s="237">
        <f>Q143*H143</f>
        <v>1.9763999999999999</v>
      </c>
      <c r="S143" s="237">
        <v>0</v>
      </c>
      <c r="T143" s="238">
        <f>S143*H143</f>
        <v>0</v>
      </c>
      <c r="U143" s="38"/>
      <c r="V143" s="38"/>
      <c r="W143" s="38"/>
      <c r="X143" s="38"/>
      <c r="Y143" s="38"/>
      <c r="Z143" s="38"/>
      <c r="AA143" s="38"/>
      <c r="AB143" s="38"/>
      <c r="AC143" s="38"/>
      <c r="AD143" s="38"/>
      <c r="AE143" s="38"/>
      <c r="AR143" s="239" t="s">
        <v>207</v>
      </c>
      <c r="AT143" s="239" t="s">
        <v>220</v>
      </c>
      <c r="AU143" s="239" t="s">
        <v>74</v>
      </c>
      <c r="AY143" s="17" t="s">
        <v>148</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114</v>
      </c>
      <c r="BM143" s="239" t="s">
        <v>652</v>
      </c>
    </row>
    <row r="144" s="2" customFormat="1">
      <c r="A144" s="38"/>
      <c r="B144" s="39"/>
      <c r="C144" s="40"/>
      <c r="D144" s="241" t="s">
        <v>157</v>
      </c>
      <c r="E144" s="40"/>
      <c r="F144" s="242" t="s">
        <v>651</v>
      </c>
      <c r="G144" s="40"/>
      <c r="H144" s="40"/>
      <c r="I144" s="148"/>
      <c r="J144" s="40"/>
      <c r="K144" s="40"/>
      <c r="L144" s="44"/>
      <c r="M144" s="243"/>
      <c r="N144" s="244"/>
      <c r="O144" s="84"/>
      <c r="P144" s="84"/>
      <c r="Q144" s="84"/>
      <c r="R144" s="84"/>
      <c r="S144" s="84"/>
      <c r="T144" s="85"/>
      <c r="U144" s="38"/>
      <c r="V144" s="38"/>
      <c r="W144" s="38"/>
      <c r="X144" s="38"/>
      <c r="Y144" s="38"/>
      <c r="Z144" s="38"/>
      <c r="AA144" s="38"/>
      <c r="AB144" s="38"/>
      <c r="AC144" s="38"/>
      <c r="AD144" s="38"/>
      <c r="AE144" s="38"/>
      <c r="AT144" s="17" t="s">
        <v>157</v>
      </c>
      <c r="AU144" s="17" t="s">
        <v>74</v>
      </c>
    </row>
    <row r="145" s="13" customFormat="1">
      <c r="A145" s="13"/>
      <c r="B145" s="246"/>
      <c r="C145" s="247"/>
      <c r="D145" s="241" t="s">
        <v>173</v>
      </c>
      <c r="E145" s="248" t="s">
        <v>19</v>
      </c>
      <c r="F145" s="249" t="s">
        <v>629</v>
      </c>
      <c r="G145" s="247"/>
      <c r="H145" s="250">
        <v>2</v>
      </c>
      <c r="I145" s="251"/>
      <c r="J145" s="247"/>
      <c r="K145" s="247"/>
      <c r="L145" s="252"/>
      <c r="M145" s="253"/>
      <c r="N145" s="254"/>
      <c r="O145" s="254"/>
      <c r="P145" s="254"/>
      <c r="Q145" s="254"/>
      <c r="R145" s="254"/>
      <c r="S145" s="254"/>
      <c r="T145" s="255"/>
      <c r="U145" s="13"/>
      <c r="V145" s="13"/>
      <c r="W145" s="13"/>
      <c r="X145" s="13"/>
      <c r="Y145" s="13"/>
      <c r="Z145" s="13"/>
      <c r="AA145" s="13"/>
      <c r="AB145" s="13"/>
      <c r="AC145" s="13"/>
      <c r="AD145" s="13"/>
      <c r="AE145" s="13"/>
      <c r="AT145" s="256" t="s">
        <v>173</v>
      </c>
      <c r="AU145" s="256" t="s">
        <v>74</v>
      </c>
      <c r="AV145" s="13" t="s">
        <v>83</v>
      </c>
      <c r="AW145" s="13" t="s">
        <v>35</v>
      </c>
      <c r="AX145" s="13" t="s">
        <v>81</v>
      </c>
      <c r="AY145" s="256" t="s">
        <v>148</v>
      </c>
    </row>
    <row r="146" s="2" customFormat="1" ht="21.75" customHeight="1">
      <c r="A146" s="38"/>
      <c r="B146" s="39"/>
      <c r="C146" s="268" t="s">
        <v>247</v>
      </c>
      <c r="D146" s="268" t="s">
        <v>220</v>
      </c>
      <c r="E146" s="269" t="s">
        <v>653</v>
      </c>
      <c r="F146" s="270" t="s">
        <v>654</v>
      </c>
      <c r="G146" s="271" t="s">
        <v>154</v>
      </c>
      <c r="H146" s="272">
        <v>1</v>
      </c>
      <c r="I146" s="273"/>
      <c r="J146" s="274">
        <f>ROUND(I146*H146,2)</f>
        <v>0</v>
      </c>
      <c r="K146" s="270" t="s">
        <v>155</v>
      </c>
      <c r="L146" s="275"/>
      <c r="M146" s="276" t="s">
        <v>19</v>
      </c>
      <c r="N146" s="277" t="s">
        <v>45</v>
      </c>
      <c r="O146" s="84"/>
      <c r="P146" s="237">
        <f>O146*H146</f>
        <v>0</v>
      </c>
      <c r="Q146" s="237">
        <v>0.98819999999999997</v>
      </c>
      <c r="R146" s="237">
        <f>Q146*H146</f>
        <v>0.98819999999999997</v>
      </c>
      <c r="S146" s="237">
        <v>0</v>
      </c>
      <c r="T146" s="238">
        <f>S146*H146</f>
        <v>0</v>
      </c>
      <c r="U146" s="38"/>
      <c r="V146" s="38"/>
      <c r="W146" s="38"/>
      <c r="X146" s="38"/>
      <c r="Y146" s="38"/>
      <c r="Z146" s="38"/>
      <c r="AA146" s="38"/>
      <c r="AB146" s="38"/>
      <c r="AC146" s="38"/>
      <c r="AD146" s="38"/>
      <c r="AE146" s="38"/>
      <c r="AR146" s="239" t="s">
        <v>207</v>
      </c>
      <c r="AT146" s="239" t="s">
        <v>220</v>
      </c>
      <c r="AU146" s="239" t="s">
        <v>74</v>
      </c>
      <c r="AY146" s="17" t="s">
        <v>148</v>
      </c>
      <c r="BE146" s="240">
        <f>IF(N146="základní",J146,0)</f>
        <v>0</v>
      </c>
      <c r="BF146" s="240">
        <f>IF(N146="snížená",J146,0)</f>
        <v>0</v>
      </c>
      <c r="BG146" s="240">
        <f>IF(N146="zákl. přenesená",J146,0)</f>
        <v>0</v>
      </c>
      <c r="BH146" s="240">
        <f>IF(N146="sníž. přenesená",J146,0)</f>
        <v>0</v>
      </c>
      <c r="BI146" s="240">
        <f>IF(N146="nulová",J146,0)</f>
        <v>0</v>
      </c>
      <c r="BJ146" s="17" t="s">
        <v>81</v>
      </c>
      <c r="BK146" s="240">
        <f>ROUND(I146*H146,2)</f>
        <v>0</v>
      </c>
      <c r="BL146" s="17" t="s">
        <v>114</v>
      </c>
      <c r="BM146" s="239" t="s">
        <v>655</v>
      </c>
    </row>
    <row r="147" s="2" customFormat="1">
      <c r="A147" s="38"/>
      <c r="B147" s="39"/>
      <c r="C147" s="40"/>
      <c r="D147" s="241" t="s">
        <v>157</v>
      </c>
      <c r="E147" s="40"/>
      <c r="F147" s="242" t="s">
        <v>654</v>
      </c>
      <c r="G147" s="40"/>
      <c r="H147" s="40"/>
      <c r="I147" s="148"/>
      <c r="J147" s="40"/>
      <c r="K147" s="40"/>
      <c r="L147" s="44"/>
      <c r="M147" s="243"/>
      <c r="N147" s="244"/>
      <c r="O147" s="84"/>
      <c r="P147" s="84"/>
      <c r="Q147" s="84"/>
      <c r="R147" s="84"/>
      <c r="S147" s="84"/>
      <c r="T147" s="85"/>
      <c r="U147" s="38"/>
      <c r="V147" s="38"/>
      <c r="W147" s="38"/>
      <c r="X147" s="38"/>
      <c r="Y147" s="38"/>
      <c r="Z147" s="38"/>
      <c r="AA147" s="38"/>
      <c r="AB147" s="38"/>
      <c r="AC147" s="38"/>
      <c r="AD147" s="38"/>
      <c r="AE147" s="38"/>
      <c r="AT147" s="17" t="s">
        <v>157</v>
      </c>
      <c r="AU147" s="17" t="s">
        <v>74</v>
      </c>
    </row>
    <row r="148" s="2" customFormat="1" ht="21.75" customHeight="1">
      <c r="A148" s="38"/>
      <c r="B148" s="39"/>
      <c r="C148" s="268" t="s">
        <v>251</v>
      </c>
      <c r="D148" s="268" t="s">
        <v>220</v>
      </c>
      <c r="E148" s="269" t="s">
        <v>656</v>
      </c>
      <c r="F148" s="270" t="s">
        <v>657</v>
      </c>
      <c r="G148" s="271" t="s">
        <v>154</v>
      </c>
      <c r="H148" s="272">
        <v>1</v>
      </c>
      <c r="I148" s="273"/>
      <c r="J148" s="274">
        <f>ROUND(I148*H148,2)</f>
        <v>0</v>
      </c>
      <c r="K148" s="270" t="s">
        <v>155</v>
      </c>
      <c r="L148" s="275"/>
      <c r="M148" s="276" t="s">
        <v>19</v>
      </c>
      <c r="N148" s="277" t="s">
        <v>45</v>
      </c>
      <c r="O148" s="84"/>
      <c r="P148" s="237">
        <f>O148*H148</f>
        <v>0</v>
      </c>
      <c r="Q148" s="237">
        <v>0.98819999999999997</v>
      </c>
      <c r="R148" s="237">
        <f>Q148*H148</f>
        <v>0.98819999999999997</v>
      </c>
      <c r="S148" s="237">
        <v>0</v>
      </c>
      <c r="T148" s="238">
        <f>S148*H148</f>
        <v>0</v>
      </c>
      <c r="U148" s="38"/>
      <c r="V148" s="38"/>
      <c r="W148" s="38"/>
      <c r="X148" s="38"/>
      <c r="Y148" s="38"/>
      <c r="Z148" s="38"/>
      <c r="AA148" s="38"/>
      <c r="AB148" s="38"/>
      <c r="AC148" s="38"/>
      <c r="AD148" s="38"/>
      <c r="AE148" s="38"/>
      <c r="AR148" s="239" t="s">
        <v>207</v>
      </c>
      <c r="AT148" s="239" t="s">
        <v>220</v>
      </c>
      <c r="AU148" s="239" t="s">
        <v>74</v>
      </c>
      <c r="AY148" s="17" t="s">
        <v>148</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114</v>
      </c>
      <c r="BM148" s="239" t="s">
        <v>658</v>
      </c>
    </row>
    <row r="149" s="2" customFormat="1">
      <c r="A149" s="38"/>
      <c r="B149" s="39"/>
      <c r="C149" s="40"/>
      <c r="D149" s="241" t="s">
        <v>157</v>
      </c>
      <c r="E149" s="40"/>
      <c r="F149" s="242" t="s">
        <v>657</v>
      </c>
      <c r="G149" s="40"/>
      <c r="H149" s="40"/>
      <c r="I149" s="148"/>
      <c r="J149" s="40"/>
      <c r="K149" s="40"/>
      <c r="L149" s="44"/>
      <c r="M149" s="243"/>
      <c r="N149" s="244"/>
      <c r="O149" s="84"/>
      <c r="P149" s="84"/>
      <c r="Q149" s="84"/>
      <c r="R149" s="84"/>
      <c r="S149" s="84"/>
      <c r="T149" s="85"/>
      <c r="U149" s="38"/>
      <c r="V149" s="38"/>
      <c r="W149" s="38"/>
      <c r="X149" s="38"/>
      <c r="Y149" s="38"/>
      <c r="Z149" s="38"/>
      <c r="AA149" s="38"/>
      <c r="AB149" s="38"/>
      <c r="AC149" s="38"/>
      <c r="AD149" s="38"/>
      <c r="AE149" s="38"/>
      <c r="AT149" s="17" t="s">
        <v>157</v>
      </c>
      <c r="AU149" s="17" t="s">
        <v>74</v>
      </c>
    </row>
    <row r="150" s="2" customFormat="1" ht="21.75" customHeight="1">
      <c r="A150" s="38"/>
      <c r="B150" s="39"/>
      <c r="C150" s="268" t="s">
        <v>255</v>
      </c>
      <c r="D150" s="268" t="s">
        <v>220</v>
      </c>
      <c r="E150" s="269" t="s">
        <v>659</v>
      </c>
      <c r="F150" s="270" t="s">
        <v>660</v>
      </c>
      <c r="G150" s="271" t="s">
        <v>154</v>
      </c>
      <c r="H150" s="272">
        <v>3</v>
      </c>
      <c r="I150" s="273"/>
      <c r="J150" s="274">
        <f>ROUND(I150*H150,2)</f>
        <v>0</v>
      </c>
      <c r="K150" s="270" t="s">
        <v>155</v>
      </c>
      <c r="L150" s="275"/>
      <c r="M150" s="276" t="s">
        <v>19</v>
      </c>
      <c r="N150" s="277" t="s">
        <v>45</v>
      </c>
      <c r="O150" s="84"/>
      <c r="P150" s="237">
        <f>O150*H150</f>
        <v>0</v>
      </c>
      <c r="Q150" s="237">
        <v>0.73419999999999996</v>
      </c>
      <c r="R150" s="237">
        <f>Q150*H150</f>
        <v>2.2025999999999999</v>
      </c>
      <c r="S150" s="237">
        <v>0</v>
      </c>
      <c r="T150" s="238">
        <f>S150*H150</f>
        <v>0</v>
      </c>
      <c r="U150" s="38"/>
      <c r="V150" s="38"/>
      <c r="W150" s="38"/>
      <c r="X150" s="38"/>
      <c r="Y150" s="38"/>
      <c r="Z150" s="38"/>
      <c r="AA150" s="38"/>
      <c r="AB150" s="38"/>
      <c r="AC150" s="38"/>
      <c r="AD150" s="38"/>
      <c r="AE150" s="38"/>
      <c r="AR150" s="239" t="s">
        <v>207</v>
      </c>
      <c r="AT150" s="239" t="s">
        <v>220</v>
      </c>
      <c r="AU150" s="239" t="s">
        <v>74</v>
      </c>
      <c r="AY150" s="17" t="s">
        <v>148</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114</v>
      </c>
      <c r="BM150" s="239" t="s">
        <v>661</v>
      </c>
    </row>
    <row r="151" s="2" customFormat="1">
      <c r="A151" s="38"/>
      <c r="B151" s="39"/>
      <c r="C151" s="40"/>
      <c r="D151" s="241" t="s">
        <v>157</v>
      </c>
      <c r="E151" s="40"/>
      <c r="F151" s="242" t="s">
        <v>660</v>
      </c>
      <c r="G151" s="40"/>
      <c r="H151" s="40"/>
      <c r="I151" s="148"/>
      <c r="J151" s="40"/>
      <c r="K151" s="40"/>
      <c r="L151" s="44"/>
      <c r="M151" s="243"/>
      <c r="N151" s="244"/>
      <c r="O151" s="84"/>
      <c r="P151" s="84"/>
      <c r="Q151" s="84"/>
      <c r="R151" s="84"/>
      <c r="S151" s="84"/>
      <c r="T151" s="85"/>
      <c r="U151" s="38"/>
      <c r="V151" s="38"/>
      <c r="W151" s="38"/>
      <c r="X151" s="38"/>
      <c r="Y151" s="38"/>
      <c r="Z151" s="38"/>
      <c r="AA151" s="38"/>
      <c r="AB151" s="38"/>
      <c r="AC151" s="38"/>
      <c r="AD151" s="38"/>
      <c r="AE151" s="38"/>
      <c r="AT151" s="17" t="s">
        <v>157</v>
      </c>
      <c r="AU151" s="17" t="s">
        <v>74</v>
      </c>
    </row>
    <row r="152" s="13" customFormat="1">
      <c r="A152" s="13"/>
      <c r="B152" s="246"/>
      <c r="C152" s="247"/>
      <c r="D152" s="241" t="s">
        <v>173</v>
      </c>
      <c r="E152" s="248" t="s">
        <v>19</v>
      </c>
      <c r="F152" s="249" t="s">
        <v>636</v>
      </c>
      <c r="G152" s="247"/>
      <c r="H152" s="250">
        <v>3</v>
      </c>
      <c r="I152" s="251"/>
      <c r="J152" s="247"/>
      <c r="K152" s="247"/>
      <c r="L152" s="252"/>
      <c r="M152" s="253"/>
      <c r="N152" s="254"/>
      <c r="O152" s="254"/>
      <c r="P152" s="254"/>
      <c r="Q152" s="254"/>
      <c r="R152" s="254"/>
      <c r="S152" s="254"/>
      <c r="T152" s="255"/>
      <c r="U152" s="13"/>
      <c r="V152" s="13"/>
      <c r="W152" s="13"/>
      <c r="X152" s="13"/>
      <c r="Y152" s="13"/>
      <c r="Z152" s="13"/>
      <c r="AA152" s="13"/>
      <c r="AB152" s="13"/>
      <c r="AC152" s="13"/>
      <c r="AD152" s="13"/>
      <c r="AE152" s="13"/>
      <c r="AT152" s="256" t="s">
        <v>173</v>
      </c>
      <c r="AU152" s="256" t="s">
        <v>74</v>
      </c>
      <c r="AV152" s="13" t="s">
        <v>83</v>
      </c>
      <c r="AW152" s="13" t="s">
        <v>35</v>
      </c>
      <c r="AX152" s="13" t="s">
        <v>81</v>
      </c>
      <c r="AY152" s="256" t="s">
        <v>148</v>
      </c>
    </row>
    <row r="153" s="2" customFormat="1" ht="21.75" customHeight="1">
      <c r="A153" s="38"/>
      <c r="B153" s="39"/>
      <c r="C153" s="268" t="s">
        <v>260</v>
      </c>
      <c r="D153" s="268" t="s">
        <v>220</v>
      </c>
      <c r="E153" s="269" t="s">
        <v>662</v>
      </c>
      <c r="F153" s="270" t="s">
        <v>663</v>
      </c>
      <c r="G153" s="271" t="s">
        <v>154</v>
      </c>
      <c r="H153" s="272">
        <v>4</v>
      </c>
      <c r="I153" s="273"/>
      <c r="J153" s="274">
        <f>ROUND(I153*H153,2)</f>
        <v>0</v>
      </c>
      <c r="K153" s="270" t="s">
        <v>155</v>
      </c>
      <c r="L153" s="275"/>
      <c r="M153" s="276" t="s">
        <v>19</v>
      </c>
      <c r="N153" s="277" t="s">
        <v>45</v>
      </c>
      <c r="O153" s="84"/>
      <c r="P153" s="237">
        <f>O153*H153</f>
        <v>0</v>
      </c>
      <c r="Q153" s="237">
        <v>0.73419999999999996</v>
      </c>
      <c r="R153" s="237">
        <f>Q153*H153</f>
        <v>2.9367999999999999</v>
      </c>
      <c r="S153" s="237">
        <v>0</v>
      </c>
      <c r="T153" s="238">
        <f>S153*H153</f>
        <v>0</v>
      </c>
      <c r="U153" s="38"/>
      <c r="V153" s="38"/>
      <c r="W153" s="38"/>
      <c r="X153" s="38"/>
      <c r="Y153" s="38"/>
      <c r="Z153" s="38"/>
      <c r="AA153" s="38"/>
      <c r="AB153" s="38"/>
      <c r="AC153" s="38"/>
      <c r="AD153" s="38"/>
      <c r="AE153" s="38"/>
      <c r="AR153" s="239" t="s">
        <v>207</v>
      </c>
      <c r="AT153" s="239" t="s">
        <v>220</v>
      </c>
      <c r="AU153" s="239" t="s">
        <v>74</v>
      </c>
      <c r="AY153" s="17" t="s">
        <v>148</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114</v>
      </c>
      <c r="BM153" s="239" t="s">
        <v>664</v>
      </c>
    </row>
    <row r="154" s="2" customFormat="1">
      <c r="A154" s="38"/>
      <c r="B154" s="39"/>
      <c r="C154" s="40"/>
      <c r="D154" s="241" t="s">
        <v>157</v>
      </c>
      <c r="E154" s="40"/>
      <c r="F154" s="242" t="s">
        <v>663</v>
      </c>
      <c r="G154" s="40"/>
      <c r="H154" s="40"/>
      <c r="I154" s="148"/>
      <c r="J154" s="40"/>
      <c r="K154" s="40"/>
      <c r="L154" s="44"/>
      <c r="M154" s="243"/>
      <c r="N154" s="244"/>
      <c r="O154" s="84"/>
      <c r="P154" s="84"/>
      <c r="Q154" s="84"/>
      <c r="R154" s="84"/>
      <c r="S154" s="84"/>
      <c r="T154" s="85"/>
      <c r="U154" s="38"/>
      <c r="V154" s="38"/>
      <c r="W154" s="38"/>
      <c r="X154" s="38"/>
      <c r="Y154" s="38"/>
      <c r="Z154" s="38"/>
      <c r="AA154" s="38"/>
      <c r="AB154" s="38"/>
      <c r="AC154" s="38"/>
      <c r="AD154" s="38"/>
      <c r="AE154" s="38"/>
      <c r="AT154" s="17" t="s">
        <v>157</v>
      </c>
      <c r="AU154" s="17" t="s">
        <v>74</v>
      </c>
    </row>
    <row r="155" s="13" customFormat="1">
      <c r="A155" s="13"/>
      <c r="B155" s="246"/>
      <c r="C155" s="247"/>
      <c r="D155" s="241" t="s">
        <v>173</v>
      </c>
      <c r="E155" s="248" t="s">
        <v>19</v>
      </c>
      <c r="F155" s="249" t="s">
        <v>665</v>
      </c>
      <c r="G155" s="247"/>
      <c r="H155" s="250">
        <v>4</v>
      </c>
      <c r="I155" s="251"/>
      <c r="J155" s="247"/>
      <c r="K155" s="247"/>
      <c r="L155" s="252"/>
      <c r="M155" s="253"/>
      <c r="N155" s="254"/>
      <c r="O155" s="254"/>
      <c r="P155" s="254"/>
      <c r="Q155" s="254"/>
      <c r="R155" s="254"/>
      <c r="S155" s="254"/>
      <c r="T155" s="255"/>
      <c r="U155" s="13"/>
      <c r="V155" s="13"/>
      <c r="W155" s="13"/>
      <c r="X155" s="13"/>
      <c r="Y155" s="13"/>
      <c r="Z155" s="13"/>
      <c r="AA155" s="13"/>
      <c r="AB155" s="13"/>
      <c r="AC155" s="13"/>
      <c r="AD155" s="13"/>
      <c r="AE155" s="13"/>
      <c r="AT155" s="256" t="s">
        <v>173</v>
      </c>
      <c r="AU155" s="256" t="s">
        <v>74</v>
      </c>
      <c r="AV155" s="13" t="s">
        <v>83</v>
      </c>
      <c r="AW155" s="13" t="s">
        <v>35</v>
      </c>
      <c r="AX155" s="13" t="s">
        <v>81</v>
      </c>
      <c r="AY155" s="256" t="s">
        <v>148</v>
      </c>
    </row>
    <row r="156" s="2" customFormat="1" ht="21.75" customHeight="1">
      <c r="A156" s="38"/>
      <c r="B156" s="39"/>
      <c r="C156" s="268" t="s">
        <v>7</v>
      </c>
      <c r="D156" s="268" t="s">
        <v>220</v>
      </c>
      <c r="E156" s="269" t="s">
        <v>666</v>
      </c>
      <c r="F156" s="270" t="s">
        <v>667</v>
      </c>
      <c r="G156" s="271" t="s">
        <v>154</v>
      </c>
      <c r="H156" s="272">
        <v>1</v>
      </c>
      <c r="I156" s="273"/>
      <c r="J156" s="274">
        <f>ROUND(I156*H156,2)</f>
        <v>0</v>
      </c>
      <c r="K156" s="270" t="s">
        <v>155</v>
      </c>
      <c r="L156" s="275"/>
      <c r="M156" s="276" t="s">
        <v>19</v>
      </c>
      <c r="N156" s="277" t="s">
        <v>45</v>
      </c>
      <c r="O156" s="84"/>
      <c r="P156" s="237">
        <f>O156*H156</f>
        <v>0</v>
      </c>
      <c r="Q156" s="237">
        <v>0.73419999999999996</v>
      </c>
      <c r="R156" s="237">
        <f>Q156*H156</f>
        <v>0.73419999999999996</v>
      </c>
      <c r="S156" s="237">
        <v>0</v>
      </c>
      <c r="T156" s="238">
        <f>S156*H156</f>
        <v>0</v>
      </c>
      <c r="U156" s="38"/>
      <c r="V156" s="38"/>
      <c r="W156" s="38"/>
      <c r="X156" s="38"/>
      <c r="Y156" s="38"/>
      <c r="Z156" s="38"/>
      <c r="AA156" s="38"/>
      <c r="AB156" s="38"/>
      <c r="AC156" s="38"/>
      <c r="AD156" s="38"/>
      <c r="AE156" s="38"/>
      <c r="AR156" s="239" t="s">
        <v>207</v>
      </c>
      <c r="AT156" s="239" t="s">
        <v>220</v>
      </c>
      <c r="AU156" s="239" t="s">
        <v>74</v>
      </c>
      <c r="AY156" s="17" t="s">
        <v>148</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114</v>
      </c>
      <c r="BM156" s="239" t="s">
        <v>668</v>
      </c>
    </row>
    <row r="157" s="2" customFormat="1">
      <c r="A157" s="38"/>
      <c r="B157" s="39"/>
      <c r="C157" s="40"/>
      <c r="D157" s="241" t="s">
        <v>157</v>
      </c>
      <c r="E157" s="40"/>
      <c r="F157" s="242" t="s">
        <v>667</v>
      </c>
      <c r="G157" s="40"/>
      <c r="H157" s="40"/>
      <c r="I157" s="148"/>
      <c r="J157" s="40"/>
      <c r="K157" s="40"/>
      <c r="L157" s="44"/>
      <c r="M157" s="243"/>
      <c r="N157" s="244"/>
      <c r="O157" s="84"/>
      <c r="P157" s="84"/>
      <c r="Q157" s="84"/>
      <c r="R157" s="84"/>
      <c r="S157" s="84"/>
      <c r="T157" s="85"/>
      <c r="U157" s="38"/>
      <c r="V157" s="38"/>
      <c r="W157" s="38"/>
      <c r="X157" s="38"/>
      <c r="Y157" s="38"/>
      <c r="Z157" s="38"/>
      <c r="AA157" s="38"/>
      <c r="AB157" s="38"/>
      <c r="AC157" s="38"/>
      <c r="AD157" s="38"/>
      <c r="AE157" s="38"/>
      <c r="AT157" s="17" t="s">
        <v>157</v>
      </c>
      <c r="AU157" s="17" t="s">
        <v>74</v>
      </c>
    </row>
    <row r="158" s="2" customFormat="1" ht="21.75" customHeight="1">
      <c r="A158" s="38"/>
      <c r="B158" s="39"/>
      <c r="C158" s="268" t="s">
        <v>270</v>
      </c>
      <c r="D158" s="268" t="s">
        <v>220</v>
      </c>
      <c r="E158" s="269" t="s">
        <v>669</v>
      </c>
      <c r="F158" s="270" t="s">
        <v>670</v>
      </c>
      <c r="G158" s="271" t="s">
        <v>154</v>
      </c>
      <c r="H158" s="272">
        <v>2</v>
      </c>
      <c r="I158" s="273"/>
      <c r="J158" s="274">
        <f>ROUND(I158*H158,2)</f>
        <v>0</v>
      </c>
      <c r="K158" s="270" t="s">
        <v>155</v>
      </c>
      <c r="L158" s="275"/>
      <c r="M158" s="276" t="s">
        <v>19</v>
      </c>
      <c r="N158" s="277" t="s">
        <v>45</v>
      </c>
      <c r="O158" s="84"/>
      <c r="P158" s="237">
        <f>O158*H158</f>
        <v>0</v>
      </c>
      <c r="Q158" s="237">
        <v>2.25</v>
      </c>
      <c r="R158" s="237">
        <f>Q158*H158</f>
        <v>4.5</v>
      </c>
      <c r="S158" s="237">
        <v>0</v>
      </c>
      <c r="T158" s="238">
        <f>S158*H158</f>
        <v>0</v>
      </c>
      <c r="U158" s="38"/>
      <c r="V158" s="38"/>
      <c r="W158" s="38"/>
      <c r="X158" s="38"/>
      <c r="Y158" s="38"/>
      <c r="Z158" s="38"/>
      <c r="AA158" s="38"/>
      <c r="AB158" s="38"/>
      <c r="AC158" s="38"/>
      <c r="AD158" s="38"/>
      <c r="AE158" s="38"/>
      <c r="AR158" s="239" t="s">
        <v>207</v>
      </c>
      <c r="AT158" s="239" t="s">
        <v>220</v>
      </c>
      <c r="AU158" s="239" t="s">
        <v>74</v>
      </c>
      <c r="AY158" s="17" t="s">
        <v>148</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114</v>
      </c>
      <c r="BM158" s="239" t="s">
        <v>671</v>
      </c>
    </row>
    <row r="159" s="2" customFormat="1">
      <c r="A159" s="38"/>
      <c r="B159" s="39"/>
      <c r="C159" s="40"/>
      <c r="D159" s="241" t="s">
        <v>157</v>
      </c>
      <c r="E159" s="40"/>
      <c r="F159" s="242" t="s">
        <v>670</v>
      </c>
      <c r="G159" s="40"/>
      <c r="H159" s="40"/>
      <c r="I159" s="148"/>
      <c r="J159" s="40"/>
      <c r="K159" s="40"/>
      <c r="L159" s="44"/>
      <c r="M159" s="243"/>
      <c r="N159" s="244"/>
      <c r="O159" s="84"/>
      <c r="P159" s="84"/>
      <c r="Q159" s="84"/>
      <c r="R159" s="84"/>
      <c r="S159" s="84"/>
      <c r="T159" s="85"/>
      <c r="U159" s="38"/>
      <c r="V159" s="38"/>
      <c r="W159" s="38"/>
      <c r="X159" s="38"/>
      <c r="Y159" s="38"/>
      <c r="Z159" s="38"/>
      <c r="AA159" s="38"/>
      <c r="AB159" s="38"/>
      <c r="AC159" s="38"/>
      <c r="AD159" s="38"/>
      <c r="AE159" s="38"/>
      <c r="AT159" s="17" t="s">
        <v>157</v>
      </c>
      <c r="AU159" s="17" t="s">
        <v>74</v>
      </c>
    </row>
    <row r="160" s="13" customFormat="1">
      <c r="A160" s="13"/>
      <c r="B160" s="246"/>
      <c r="C160" s="247"/>
      <c r="D160" s="241" t="s">
        <v>173</v>
      </c>
      <c r="E160" s="248" t="s">
        <v>19</v>
      </c>
      <c r="F160" s="249" t="s">
        <v>629</v>
      </c>
      <c r="G160" s="247"/>
      <c r="H160" s="250">
        <v>2</v>
      </c>
      <c r="I160" s="251"/>
      <c r="J160" s="247"/>
      <c r="K160" s="247"/>
      <c r="L160" s="252"/>
      <c r="M160" s="253"/>
      <c r="N160" s="254"/>
      <c r="O160" s="254"/>
      <c r="P160" s="254"/>
      <c r="Q160" s="254"/>
      <c r="R160" s="254"/>
      <c r="S160" s="254"/>
      <c r="T160" s="255"/>
      <c r="U160" s="13"/>
      <c r="V160" s="13"/>
      <c r="W160" s="13"/>
      <c r="X160" s="13"/>
      <c r="Y160" s="13"/>
      <c r="Z160" s="13"/>
      <c r="AA160" s="13"/>
      <c r="AB160" s="13"/>
      <c r="AC160" s="13"/>
      <c r="AD160" s="13"/>
      <c r="AE160" s="13"/>
      <c r="AT160" s="256" t="s">
        <v>173</v>
      </c>
      <c r="AU160" s="256" t="s">
        <v>74</v>
      </c>
      <c r="AV160" s="13" t="s">
        <v>83</v>
      </c>
      <c r="AW160" s="13" t="s">
        <v>35</v>
      </c>
      <c r="AX160" s="13" t="s">
        <v>81</v>
      </c>
      <c r="AY160" s="256" t="s">
        <v>148</v>
      </c>
    </row>
    <row r="161" s="2" customFormat="1" ht="21.75" customHeight="1">
      <c r="A161" s="38"/>
      <c r="B161" s="39"/>
      <c r="C161" s="268" t="s">
        <v>277</v>
      </c>
      <c r="D161" s="268" t="s">
        <v>220</v>
      </c>
      <c r="E161" s="269" t="s">
        <v>672</v>
      </c>
      <c r="F161" s="270" t="s">
        <v>673</v>
      </c>
      <c r="G161" s="271" t="s">
        <v>154</v>
      </c>
      <c r="H161" s="272">
        <v>1</v>
      </c>
      <c r="I161" s="273"/>
      <c r="J161" s="274">
        <f>ROUND(I161*H161,2)</f>
        <v>0</v>
      </c>
      <c r="K161" s="270" t="s">
        <v>155</v>
      </c>
      <c r="L161" s="275"/>
      <c r="M161" s="276" t="s">
        <v>19</v>
      </c>
      <c r="N161" s="277" t="s">
        <v>45</v>
      </c>
      <c r="O161" s="84"/>
      <c r="P161" s="237">
        <f>O161*H161</f>
        <v>0</v>
      </c>
      <c r="Q161" s="237">
        <v>2.25</v>
      </c>
      <c r="R161" s="237">
        <f>Q161*H161</f>
        <v>2.25</v>
      </c>
      <c r="S161" s="237">
        <v>0</v>
      </c>
      <c r="T161" s="238">
        <f>S161*H161</f>
        <v>0</v>
      </c>
      <c r="U161" s="38"/>
      <c r="V161" s="38"/>
      <c r="W161" s="38"/>
      <c r="X161" s="38"/>
      <c r="Y161" s="38"/>
      <c r="Z161" s="38"/>
      <c r="AA161" s="38"/>
      <c r="AB161" s="38"/>
      <c r="AC161" s="38"/>
      <c r="AD161" s="38"/>
      <c r="AE161" s="38"/>
      <c r="AR161" s="239" t="s">
        <v>207</v>
      </c>
      <c r="AT161" s="239" t="s">
        <v>220</v>
      </c>
      <c r="AU161" s="239" t="s">
        <v>74</v>
      </c>
      <c r="AY161" s="17" t="s">
        <v>148</v>
      </c>
      <c r="BE161" s="240">
        <f>IF(N161="základní",J161,0)</f>
        <v>0</v>
      </c>
      <c r="BF161" s="240">
        <f>IF(N161="snížená",J161,0)</f>
        <v>0</v>
      </c>
      <c r="BG161" s="240">
        <f>IF(N161="zákl. přenesená",J161,0)</f>
        <v>0</v>
      </c>
      <c r="BH161" s="240">
        <f>IF(N161="sníž. přenesená",J161,0)</f>
        <v>0</v>
      </c>
      <c r="BI161" s="240">
        <f>IF(N161="nulová",J161,0)</f>
        <v>0</v>
      </c>
      <c r="BJ161" s="17" t="s">
        <v>81</v>
      </c>
      <c r="BK161" s="240">
        <f>ROUND(I161*H161,2)</f>
        <v>0</v>
      </c>
      <c r="BL161" s="17" t="s">
        <v>114</v>
      </c>
      <c r="BM161" s="239" t="s">
        <v>674</v>
      </c>
    </row>
    <row r="162" s="2" customFormat="1">
      <c r="A162" s="38"/>
      <c r="B162" s="39"/>
      <c r="C162" s="40"/>
      <c r="D162" s="241" t="s">
        <v>157</v>
      </c>
      <c r="E162" s="40"/>
      <c r="F162" s="242" t="s">
        <v>673</v>
      </c>
      <c r="G162" s="40"/>
      <c r="H162" s="40"/>
      <c r="I162" s="148"/>
      <c r="J162" s="40"/>
      <c r="K162" s="40"/>
      <c r="L162" s="44"/>
      <c r="M162" s="243"/>
      <c r="N162" s="244"/>
      <c r="O162" s="84"/>
      <c r="P162" s="84"/>
      <c r="Q162" s="84"/>
      <c r="R162" s="84"/>
      <c r="S162" s="84"/>
      <c r="T162" s="85"/>
      <c r="U162" s="38"/>
      <c r="V162" s="38"/>
      <c r="W162" s="38"/>
      <c r="X162" s="38"/>
      <c r="Y162" s="38"/>
      <c r="Z162" s="38"/>
      <c r="AA162" s="38"/>
      <c r="AB162" s="38"/>
      <c r="AC162" s="38"/>
      <c r="AD162" s="38"/>
      <c r="AE162" s="38"/>
      <c r="AT162" s="17" t="s">
        <v>157</v>
      </c>
      <c r="AU162" s="17" t="s">
        <v>74</v>
      </c>
    </row>
    <row r="163" s="2" customFormat="1" ht="21.75" customHeight="1">
      <c r="A163" s="38"/>
      <c r="B163" s="39"/>
      <c r="C163" s="268" t="s">
        <v>282</v>
      </c>
      <c r="D163" s="268" t="s">
        <v>220</v>
      </c>
      <c r="E163" s="269" t="s">
        <v>675</v>
      </c>
      <c r="F163" s="270" t="s">
        <v>676</v>
      </c>
      <c r="G163" s="271" t="s">
        <v>154</v>
      </c>
      <c r="H163" s="272">
        <v>1</v>
      </c>
      <c r="I163" s="273"/>
      <c r="J163" s="274">
        <f>ROUND(I163*H163,2)</f>
        <v>0</v>
      </c>
      <c r="K163" s="270" t="s">
        <v>155</v>
      </c>
      <c r="L163" s="275"/>
      <c r="M163" s="276" t="s">
        <v>19</v>
      </c>
      <c r="N163" s="277" t="s">
        <v>45</v>
      </c>
      <c r="O163" s="84"/>
      <c r="P163" s="237">
        <f>O163*H163</f>
        <v>0</v>
      </c>
      <c r="Q163" s="237">
        <v>0.20999999999999999</v>
      </c>
      <c r="R163" s="237">
        <f>Q163*H163</f>
        <v>0.20999999999999999</v>
      </c>
      <c r="S163" s="237">
        <v>0</v>
      </c>
      <c r="T163" s="238">
        <f>S163*H163</f>
        <v>0</v>
      </c>
      <c r="U163" s="38"/>
      <c r="V163" s="38"/>
      <c r="W163" s="38"/>
      <c r="X163" s="38"/>
      <c r="Y163" s="38"/>
      <c r="Z163" s="38"/>
      <c r="AA163" s="38"/>
      <c r="AB163" s="38"/>
      <c r="AC163" s="38"/>
      <c r="AD163" s="38"/>
      <c r="AE163" s="38"/>
      <c r="AR163" s="239" t="s">
        <v>207</v>
      </c>
      <c r="AT163" s="239" t="s">
        <v>220</v>
      </c>
      <c r="AU163" s="239" t="s">
        <v>74</v>
      </c>
      <c r="AY163" s="17" t="s">
        <v>148</v>
      </c>
      <c r="BE163" s="240">
        <f>IF(N163="základní",J163,0)</f>
        <v>0</v>
      </c>
      <c r="BF163" s="240">
        <f>IF(N163="snížená",J163,0)</f>
        <v>0</v>
      </c>
      <c r="BG163" s="240">
        <f>IF(N163="zákl. přenesená",J163,0)</f>
        <v>0</v>
      </c>
      <c r="BH163" s="240">
        <f>IF(N163="sníž. přenesená",J163,0)</f>
        <v>0</v>
      </c>
      <c r="BI163" s="240">
        <f>IF(N163="nulová",J163,0)</f>
        <v>0</v>
      </c>
      <c r="BJ163" s="17" t="s">
        <v>81</v>
      </c>
      <c r="BK163" s="240">
        <f>ROUND(I163*H163,2)</f>
        <v>0</v>
      </c>
      <c r="BL163" s="17" t="s">
        <v>114</v>
      </c>
      <c r="BM163" s="239" t="s">
        <v>677</v>
      </c>
    </row>
    <row r="164" s="2" customFormat="1">
      <c r="A164" s="38"/>
      <c r="B164" s="39"/>
      <c r="C164" s="40"/>
      <c r="D164" s="241" t="s">
        <v>157</v>
      </c>
      <c r="E164" s="40"/>
      <c r="F164" s="242" t="s">
        <v>676</v>
      </c>
      <c r="G164" s="40"/>
      <c r="H164" s="40"/>
      <c r="I164" s="148"/>
      <c r="J164" s="40"/>
      <c r="K164" s="40"/>
      <c r="L164" s="44"/>
      <c r="M164" s="243"/>
      <c r="N164" s="244"/>
      <c r="O164" s="84"/>
      <c r="P164" s="84"/>
      <c r="Q164" s="84"/>
      <c r="R164" s="84"/>
      <c r="S164" s="84"/>
      <c r="T164" s="85"/>
      <c r="U164" s="38"/>
      <c r="V164" s="38"/>
      <c r="W164" s="38"/>
      <c r="X164" s="38"/>
      <c r="Y164" s="38"/>
      <c r="Z164" s="38"/>
      <c r="AA164" s="38"/>
      <c r="AB164" s="38"/>
      <c r="AC164" s="38"/>
      <c r="AD164" s="38"/>
      <c r="AE164" s="38"/>
      <c r="AT164" s="17" t="s">
        <v>157</v>
      </c>
      <c r="AU164" s="17" t="s">
        <v>74</v>
      </c>
    </row>
    <row r="165" s="2" customFormat="1" ht="21.75" customHeight="1">
      <c r="A165" s="38"/>
      <c r="B165" s="39"/>
      <c r="C165" s="268" t="s">
        <v>289</v>
      </c>
      <c r="D165" s="268" t="s">
        <v>220</v>
      </c>
      <c r="E165" s="269" t="s">
        <v>675</v>
      </c>
      <c r="F165" s="270" t="s">
        <v>676</v>
      </c>
      <c r="G165" s="271" t="s">
        <v>154</v>
      </c>
      <c r="H165" s="272">
        <v>1</v>
      </c>
      <c r="I165" s="273"/>
      <c r="J165" s="274">
        <f>ROUND(I165*H165,2)</f>
        <v>0</v>
      </c>
      <c r="K165" s="270" t="s">
        <v>155</v>
      </c>
      <c r="L165" s="275"/>
      <c r="M165" s="276" t="s">
        <v>19</v>
      </c>
      <c r="N165" s="277" t="s">
        <v>45</v>
      </c>
      <c r="O165" s="84"/>
      <c r="P165" s="237">
        <f>O165*H165</f>
        <v>0</v>
      </c>
      <c r="Q165" s="237">
        <v>0.20999999999999999</v>
      </c>
      <c r="R165" s="237">
        <f>Q165*H165</f>
        <v>0.20999999999999999</v>
      </c>
      <c r="S165" s="237">
        <v>0</v>
      </c>
      <c r="T165" s="238">
        <f>S165*H165</f>
        <v>0</v>
      </c>
      <c r="U165" s="38"/>
      <c r="V165" s="38"/>
      <c r="W165" s="38"/>
      <c r="X165" s="38"/>
      <c r="Y165" s="38"/>
      <c r="Z165" s="38"/>
      <c r="AA165" s="38"/>
      <c r="AB165" s="38"/>
      <c r="AC165" s="38"/>
      <c r="AD165" s="38"/>
      <c r="AE165" s="38"/>
      <c r="AR165" s="239" t="s">
        <v>207</v>
      </c>
      <c r="AT165" s="239" t="s">
        <v>220</v>
      </c>
      <c r="AU165" s="239" t="s">
        <v>74</v>
      </c>
      <c r="AY165" s="17" t="s">
        <v>148</v>
      </c>
      <c r="BE165" s="240">
        <f>IF(N165="základní",J165,0)</f>
        <v>0</v>
      </c>
      <c r="BF165" s="240">
        <f>IF(N165="snížená",J165,0)</f>
        <v>0</v>
      </c>
      <c r="BG165" s="240">
        <f>IF(N165="zákl. přenesená",J165,0)</f>
        <v>0</v>
      </c>
      <c r="BH165" s="240">
        <f>IF(N165="sníž. přenesená",J165,0)</f>
        <v>0</v>
      </c>
      <c r="BI165" s="240">
        <f>IF(N165="nulová",J165,0)</f>
        <v>0</v>
      </c>
      <c r="BJ165" s="17" t="s">
        <v>81</v>
      </c>
      <c r="BK165" s="240">
        <f>ROUND(I165*H165,2)</f>
        <v>0</v>
      </c>
      <c r="BL165" s="17" t="s">
        <v>114</v>
      </c>
      <c r="BM165" s="239" t="s">
        <v>678</v>
      </c>
    </row>
    <row r="166" s="2" customFormat="1">
      <c r="A166" s="38"/>
      <c r="B166" s="39"/>
      <c r="C166" s="40"/>
      <c r="D166" s="241" t="s">
        <v>157</v>
      </c>
      <c r="E166" s="40"/>
      <c r="F166" s="242" t="s">
        <v>676</v>
      </c>
      <c r="G166" s="40"/>
      <c r="H166" s="40"/>
      <c r="I166" s="148"/>
      <c r="J166" s="40"/>
      <c r="K166" s="40"/>
      <c r="L166" s="44"/>
      <c r="M166" s="243"/>
      <c r="N166" s="244"/>
      <c r="O166" s="84"/>
      <c r="P166" s="84"/>
      <c r="Q166" s="84"/>
      <c r="R166" s="84"/>
      <c r="S166" s="84"/>
      <c r="T166" s="85"/>
      <c r="U166" s="38"/>
      <c r="V166" s="38"/>
      <c r="W166" s="38"/>
      <c r="X166" s="38"/>
      <c r="Y166" s="38"/>
      <c r="Z166" s="38"/>
      <c r="AA166" s="38"/>
      <c r="AB166" s="38"/>
      <c r="AC166" s="38"/>
      <c r="AD166" s="38"/>
      <c r="AE166" s="38"/>
      <c r="AT166" s="17" t="s">
        <v>157</v>
      </c>
      <c r="AU166" s="17" t="s">
        <v>74</v>
      </c>
    </row>
    <row r="167" s="2" customFormat="1" ht="21.75" customHeight="1">
      <c r="A167" s="38"/>
      <c r="B167" s="39"/>
      <c r="C167" s="268" t="s">
        <v>294</v>
      </c>
      <c r="D167" s="268" t="s">
        <v>220</v>
      </c>
      <c r="E167" s="269" t="s">
        <v>679</v>
      </c>
      <c r="F167" s="270" t="s">
        <v>680</v>
      </c>
      <c r="G167" s="271" t="s">
        <v>154</v>
      </c>
      <c r="H167" s="272">
        <v>4</v>
      </c>
      <c r="I167" s="273"/>
      <c r="J167" s="274">
        <f>ROUND(I167*H167,2)</f>
        <v>0</v>
      </c>
      <c r="K167" s="270" t="s">
        <v>155</v>
      </c>
      <c r="L167" s="275"/>
      <c r="M167" s="276" t="s">
        <v>19</v>
      </c>
      <c r="N167" s="277" t="s">
        <v>45</v>
      </c>
      <c r="O167" s="84"/>
      <c r="P167" s="237">
        <f>O167*H167</f>
        <v>0</v>
      </c>
      <c r="Q167" s="237">
        <v>0.20999999999999999</v>
      </c>
      <c r="R167" s="237">
        <f>Q167*H167</f>
        <v>0.83999999999999997</v>
      </c>
      <c r="S167" s="237">
        <v>0</v>
      </c>
      <c r="T167" s="238">
        <f>S167*H167</f>
        <v>0</v>
      </c>
      <c r="U167" s="38"/>
      <c r="V167" s="38"/>
      <c r="W167" s="38"/>
      <c r="X167" s="38"/>
      <c r="Y167" s="38"/>
      <c r="Z167" s="38"/>
      <c r="AA167" s="38"/>
      <c r="AB167" s="38"/>
      <c r="AC167" s="38"/>
      <c r="AD167" s="38"/>
      <c r="AE167" s="38"/>
      <c r="AR167" s="239" t="s">
        <v>207</v>
      </c>
      <c r="AT167" s="239" t="s">
        <v>220</v>
      </c>
      <c r="AU167" s="239" t="s">
        <v>74</v>
      </c>
      <c r="AY167" s="17" t="s">
        <v>148</v>
      </c>
      <c r="BE167" s="240">
        <f>IF(N167="základní",J167,0)</f>
        <v>0</v>
      </c>
      <c r="BF167" s="240">
        <f>IF(N167="snížená",J167,0)</f>
        <v>0</v>
      </c>
      <c r="BG167" s="240">
        <f>IF(N167="zákl. přenesená",J167,0)</f>
        <v>0</v>
      </c>
      <c r="BH167" s="240">
        <f>IF(N167="sníž. přenesená",J167,0)</f>
        <v>0</v>
      </c>
      <c r="BI167" s="240">
        <f>IF(N167="nulová",J167,0)</f>
        <v>0</v>
      </c>
      <c r="BJ167" s="17" t="s">
        <v>81</v>
      </c>
      <c r="BK167" s="240">
        <f>ROUND(I167*H167,2)</f>
        <v>0</v>
      </c>
      <c r="BL167" s="17" t="s">
        <v>114</v>
      </c>
      <c r="BM167" s="239" t="s">
        <v>681</v>
      </c>
    </row>
    <row r="168" s="2" customFormat="1">
      <c r="A168" s="38"/>
      <c r="B168" s="39"/>
      <c r="C168" s="40"/>
      <c r="D168" s="241" t="s">
        <v>157</v>
      </c>
      <c r="E168" s="40"/>
      <c r="F168" s="242" t="s">
        <v>680</v>
      </c>
      <c r="G168" s="40"/>
      <c r="H168" s="40"/>
      <c r="I168" s="148"/>
      <c r="J168" s="40"/>
      <c r="K168" s="40"/>
      <c r="L168" s="44"/>
      <c r="M168" s="288"/>
      <c r="N168" s="289"/>
      <c r="O168" s="290"/>
      <c r="P168" s="290"/>
      <c r="Q168" s="290"/>
      <c r="R168" s="290"/>
      <c r="S168" s="290"/>
      <c r="T168" s="291"/>
      <c r="U168" s="38"/>
      <c r="V168" s="38"/>
      <c r="W168" s="38"/>
      <c r="X168" s="38"/>
      <c r="Y168" s="38"/>
      <c r="Z168" s="38"/>
      <c r="AA168" s="38"/>
      <c r="AB168" s="38"/>
      <c r="AC168" s="38"/>
      <c r="AD168" s="38"/>
      <c r="AE168" s="38"/>
      <c r="AT168" s="17" t="s">
        <v>157</v>
      </c>
      <c r="AU168" s="17" t="s">
        <v>74</v>
      </c>
    </row>
    <row r="169" s="2" customFormat="1" ht="6.96" customHeight="1">
      <c r="A169" s="38"/>
      <c r="B169" s="59"/>
      <c r="C169" s="60"/>
      <c r="D169" s="60"/>
      <c r="E169" s="60"/>
      <c r="F169" s="60"/>
      <c r="G169" s="60"/>
      <c r="H169" s="60"/>
      <c r="I169" s="176"/>
      <c r="J169" s="60"/>
      <c r="K169" s="60"/>
      <c r="L169" s="44"/>
      <c r="M169" s="38"/>
      <c r="O169" s="38"/>
      <c r="P169" s="38"/>
      <c r="Q169" s="38"/>
      <c r="R169" s="38"/>
      <c r="S169" s="38"/>
      <c r="T169" s="38"/>
      <c r="U169" s="38"/>
      <c r="V169" s="38"/>
      <c r="W169" s="38"/>
      <c r="X169" s="38"/>
      <c r="Y169" s="38"/>
      <c r="Z169" s="38"/>
      <c r="AA169" s="38"/>
      <c r="AB169" s="38"/>
      <c r="AC169" s="38"/>
      <c r="AD169" s="38"/>
      <c r="AE169" s="38"/>
    </row>
  </sheetData>
  <sheetProtection sheet="1" autoFilter="0" formatColumns="0" formatRows="0" objects="1" scenarios="1" spinCount="100000" saltValue="9XWo1b1Q1yiUvLU4Bn5OgdN13m+wIR2pycWEEdrSWDqq8ETkzWq9/0RIxzLcQLy69FfnDLlqAr1L2iHYth/9lg==" hashValue="yEkj3C0zeXYt0lDytVOy1CZR3baA64UxqnFW1O6gqqf/KGIneSlTthfNIjTy8aOquNxqLm2NfHBkIAtxjtl0sg==" algorithmName="SHA-512" password="CC35"/>
  <autoFilter ref="C90:K168"/>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103</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120</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výhybek v žst Boletice nad Labem a žst Děčín východ</v>
      </c>
      <c r="F7" s="145"/>
      <c r="G7" s="145"/>
      <c r="H7" s="145"/>
      <c r="I7" s="139"/>
      <c r="L7" s="20"/>
    </row>
    <row r="8" hidden="1" s="1" customFormat="1" ht="12" customHeight="1">
      <c r="B8" s="20"/>
      <c r="D8" s="145" t="s">
        <v>121</v>
      </c>
      <c r="I8" s="139"/>
      <c r="L8" s="20"/>
    </row>
    <row r="9" hidden="1" s="2" customFormat="1" ht="16.5" customHeight="1">
      <c r="A9" s="38"/>
      <c r="B9" s="44"/>
      <c r="C9" s="38"/>
      <c r="D9" s="38"/>
      <c r="E9" s="146" t="s">
        <v>122</v>
      </c>
      <c r="F9" s="38"/>
      <c r="G9" s="38"/>
      <c r="H9" s="38"/>
      <c r="I9" s="148"/>
      <c r="J9" s="38"/>
      <c r="K9" s="38"/>
      <c r="L9" s="149"/>
      <c r="S9" s="38"/>
      <c r="T9" s="38"/>
      <c r="U9" s="38"/>
      <c r="V9" s="38"/>
      <c r="W9" s="38"/>
      <c r="X9" s="38"/>
      <c r="Y9" s="38"/>
      <c r="Z9" s="38"/>
      <c r="AA9" s="38"/>
      <c r="AB9" s="38"/>
      <c r="AC9" s="38"/>
      <c r="AD9" s="38"/>
      <c r="AE9" s="38"/>
    </row>
    <row r="10" hidden="1" s="2" customFormat="1" ht="12" customHeight="1">
      <c r="A10" s="38"/>
      <c r="B10" s="44"/>
      <c r="C10" s="38"/>
      <c r="D10" s="145" t="s">
        <v>123</v>
      </c>
      <c r="E10" s="38"/>
      <c r="F10" s="38"/>
      <c r="G10" s="38"/>
      <c r="H10" s="38"/>
      <c r="I10" s="148"/>
      <c r="J10" s="38"/>
      <c r="K10" s="38"/>
      <c r="L10" s="149"/>
      <c r="S10" s="38"/>
      <c r="T10" s="38"/>
      <c r="U10" s="38"/>
      <c r="V10" s="38"/>
      <c r="W10" s="38"/>
      <c r="X10" s="38"/>
      <c r="Y10" s="38"/>
      <c r="Z10" s="38"/>
      <c r="AA10" s="38"/>
      <c r="AB10" s="38"/>
      <c r="AC10" s="38"/>
      <c r="AD10" s="38"/>
      <c r="AE10" s="38"/>
    </row>
    <row r="11" hidden="1" s="2" customFormat="1" ht="16.5" customHeight="1">
      <c r="A11" s="38"/>
      <c r="B11" s="44"/>
      <c r="C11" s="38"/>
      <c r="D11" s="38"/>
      <c r="E11" s="150" t="s">
        <v>682</v>
      </c>
      <c r="F11" s="38"/>
      <c r="G11" s="38"/>
      <c r="H11" s="38"/>
      <c r="I11" s="148"/>
      <c r="J11" s="38"/>
      <c r="K11" s="38"/>
      <c r="L11" s="149"/>
      <c r="S11" s="38"/>
      <c r="T11" s="38"/>
      <c r="U11" s="38"/>
      <c r="V11" s="38"/>
      <c r="W11" s="38"/>
      <c r="X11" s="38"/>
      <c r="Y11" s="38"/>
      <c r="Z11" s="38"/>
      <c r="AA11" s="38"/>
      <c r="AB11" s="38"/>
      <c r="AC11" s="38"/>
      <c r="AD11" s="38"/>
      <c r="AE11" s="38"/>
    </row>
    <row r="12" hidden="1" s="2" customFormat="1">
      <c r="A12" s="38"/>
      <c r="B12" s="44"/>
      <c r="C12" s="38"/>
      <c r="D12" s="38"/>
      <c r="E12" s="38"/>
      <c r="F12" s="38"/>
      <c r="G12" s="38"/>
      <c r="H12" s="38"/>
      <c r="I12" s="148"/>
      <c r="J12" s="38"/>
      <c r="K12" s="38"/>
      <c r="L12" s="149"/>
      <c r="S12" s="38"/>
      <c r="T12" s="38"/>
      <c r="U12" s="38"/>
      <c r="V12" s="38"/>
      <c r="W12" s="38"/>
      <c r="X12" s="38"/>
      <c r="Y12" s="38"/>
      <c r="Z12" s="38"/>
      <c r="AA12" s="38"/>
      <c r="AB12" s="38"/>
      <c r="AC12" s="38"/>
      <c r="AD12" s="38"/>
      <c r="AE12" s="38"/>
    </row>
    <row r="13" hidden="1" s="2" customFormat="1" ht="12" customHeight="1">
      <c r="A13" s="38"/>
      <c r="B13" s="44"/>
      <c r="C13" s="38"/>
      <c r="D13" s="145" t="s">
        <v>18</v>
      </c>
      <c r="E13" s="38"/>
      <c r="F13" s="133" t="s">
        <v>19</v>
      </c>
      <c r="G13" s="38"/>
      <c r="H13" s="38"/>
      <c r="I13" s="151" t="s">
        <v>20</v>
      </c>
      <c r="J13" s="133" t="s">
        <v>19</v>
      </c>
      <c r="K13" s="38"/>
      <c r="L13" s="149"/>
      <c r="S13" s="38"/>
      <c r="T13" s="38"/>
      <c r="U13" s="38"/>
      <c r="V13" s="38"/>
      <c r="W13" s="38"/>
      <c r="X13" s="38"/>
      <c r="Y13" s="38"/>
      <c r="Z13" s="38"/>
      <c r="AA13" s="38"/>
      <c r="AB13" s="38"/>
      <c r="AC13" s="38"/>
      <c r="AD13" s="38"/>
      <c r="AE13" s="38"/>
    </row>
    <row r="14" hidden="1" s="2" customFormat="1" ht="12" customHeight="1">
      <c r="A14" s="38"/>
      <c r="B14" s="44"/>
      <c r="C14" s="38"/>
      <c r="D14" s="145" t="s">
        <v>21</v>
      </c>
      <c r="E14" s="38"/>
      <c r="F14" s="133" t="s">
        <v>22</v>
      </c>
      <c r="G14" s="38"/>
      <c r="H14" s="38"/>
      <c r="I14" s="151" t="s">
        <v>23</v>
      </c>
      <c r="J14" s="152" t="str">
        <f>'Rekapitulace stavby'!AN8</f>
        <v>16. 1. 2020</v>
      </c>
      <c r="K14" s="38"/>
      <c r="L14" s="149"/>
      <c r="S14" s="38"/>
      <c r="T14" s="38"/>
      <c r="U14" s="38"/>
      <c r="V14" s="38"/>
      <c r="W14" s="38"/>
      <c r="X14" s="38"/>
      <c r="Y14" s="38"/>
      <c r="Z14" s="38"/>
      <c r="AA14" s="38"/>
      <c r="AB14" s="38"/>
      <c r="AC14" s="38"/>
      <c r="AD14" s="38"/>
      <c r="AE14" s="38"/>
    </row>
    <row r="15" hidden="1" s="2" customFormat="1" ht="10.8" customHeight="1">
      <c r="A15" s="38"/>
      <c r="B15" s="44"/>
      <c r="C15" s="38"/>
      <c r="D15" s="38"/>
      <c r="E15" s="38"/>
      <c r="F15" s="38"/>
      <c r="G15" s="38"/>
      <c r="H15" s="38"/>
      <c r="I15" s="148"/>
      <c r="J15" s="38"/>
      <c r="K15" s="38"/>
      <c r="L15" s="149"/>
      <c r="S15" s="38"/>
      <c r="T15" s="38"/>
      <c r="U15" s="38"/>
      <c r="V15" s="38"/>
      <c r="W15" s="38"/>
      <c r="X15" s="38"/>
      <c r="Y15" s="38"/>
      <c r="Z15" s="38"/>
      <c r="AA15" s="38"/>
      <c r="AB15" s="38"/>
      <c r="AC15" s="38"/>
      <c r="AD15" s="38"/>
      <c r="AE15" s="38"/>
    </row>
    <row r="16" hidden="1" s="2" customFormat="1" ht="12" customHeight="1">
      <c r="A16" s="38"/>
      <c r="B16" s="44"/>
      <c r="C16" s="38"/>
      <c r="D16" s="145" t="s">
        <v>25</v>
      </c>
      <c r="E16" s="38"/>
      <c r="F16" s="38"/>
      <c r="G16" s="38"/>
      <c r="H16" s="38"/>
      <c r="I16" s="151" t="s">
        <v>26</v>
      </c>
      <c r="J16" s="133" t="s">
        <v>27</v>
      </c>
      <c r="K16" s="38"/>
      <c r="L16" s="149"/>
      <c r="S16" s="38"/>
      <c r="T16" s="38"/>
      <c r="U16" s="38"/>
      <c r="V16" s="38"/>
      <c r="W16" s="38"/>
      <c r="X16" s="38"/>
      <c r="Y16" s="38"/>
      <c r="Z16" s="38"/>
      <c r="AA16" s="38"/>
      <c r="AB16" s="38"/>
      <c r="AC16" s="38"/>
      <c r="AD16" s="38"/>
      <c r="AE16" s="38"/>
    </row>
    <row r="17" hidden="1" s="2" customFormat="1" ht="18" customHeight="1">
      <c r="A17" s="38"/>
      <c r="B17" s="44"/>
      <c r="C17" s="38"/>
      <c r="D17" s="38"/>
      <c r="E17" s="133" t="s">
        <v>28</v>
      </c>
      <c r="F17" s="38"/>
      <c r="G17" s="38"/>
      <c r="H17" s="38"/>
      <c r="I17" s="151" t="s">
        <v>29</v>
      </c>
      <c r="J17" s="133" t="s">
        <v>30</v>
      </c>
      <c r="K17" s="38"/>
      <c r="L17" s="149"/>
      <c r="S17" s="38"/>
      <c r="T17" s="38"/>
      <c r="U17" s="38"/>
      <c r="V17" s="38"/>
      <c r="W17" s="38"/>
      <c r="X17" s="38"/>
      <c r="Y17" s="38"/>
      <c r="Z17" s="38"/>
      <c r="AA17" s="38"/>
      <c r="AB17" s="38"/>
      <c r="AC17" s="38"/>
      <c r="AD17" s="38"/>
      <c r="AE17" s="38"/>
    </row>
    <row r="18" hidden="1" s="2" customFormat="1" ht="6.96" customHeight="1">
      <c r="A18" s="38"/>
      <c r="B18" s="44"/>
      <c r="C18" s="38"/>
      <c r="D18" s="38"/>
      <c r="E18" s="38"/>
      <c r="F18" s="38"/>
      <c r="G18" s="38"/>
      <c r="H18" s="38"/>
      <c r="I18" s="148"/>
      <c r="J18" s="38"/>
      <c r="K18" s="38"/>
      <c r="L18" s="149"/>
      <c r="S18" s="38"/>
      <c r="T18" s="38"/>
      <c r="U18" s="38"/>
      <c r="V18" s="38"/>
      <c r="W18" s="38"/>
      <c r="X18" s="38"/>
      <c r="Y18" s="38"/>
      <c r="Z18" s="38"/>
      <c r="AA18" s="38"/>
      <c r="AB18" s="38"/>
      <c r="AC18" s="38"/>
      <c r="AD18" s="38"/>
      <c r="AE18" s="38"/>
    </row>
    <row r="19" hidden="1" s="2" customFormat="1" ht="12" customHeight="1">
      <c r="A19" s="38"/>
      <c r="B19" s="44"/>
      <c r="C19" s="38"/>
      <c r="D19" s="145" t="s">
        <v>31</v>
      </c>
      <c r="E19" s="38"/>
      <c r="F19" s="38"/>
      <c r="G19" s="38"/>
      <c r="H19" s="38"/>
      <c r="I19" s="151" t="s">
        <v>26</v>
      </c>
      <c r="J19" s="33" t="str">
        <f>'Rekapitulace stavby'!AN13</f>
        <v>Vyplň údaj</v>
      </c>
      <c r="K19" s="38"/>
      <c r="L19" s="149"/>
      <c r="S19" s="38"/>
      <c r="T19" s="38"/>
      <c r="U19" s="38"/>
      <c r="V19" s="38"/>
      <c r="W19" s="38"/>
      <c r="X19" s="38"/>
      <c r="Y19" s="38"/>
      <c r="Z19" s="38"/>
      <c r="AA19" s="38"/>
      <c r="AB19" s="38"/>
      <c r="AC19" s="38"/>
      <c r="AD19" s="38"/>
      <c r="AE19" s="38"/>
    </row>
    <row r="20" hidden="1" s="2" customFormat="1" ht="18" customHeight="1">
      <c r="A20" s="38"/>
      <c r="B20" s="44"/>
      <c r="C20" s="38"/>
      <c r="D20" s="38"/>
      <c r="E20" s="33" t="str">
        <f>'Rekapitulace stavby'!E14</f>
        <v>Vyplň údaj</v>
      </c>
      <c r="F20" s="133"/>
      <c r="G20" s="133"/>
      <c r="H20" s="133"/>
      <c r="I20" s="151" t="s">
        <v>29</v>
      </c>
      <c r="J20" s="33" t="str">
        <f>'Rekapitulace stavby'!AN14</f>
        <v>Vyplň údaj</v>
      </c>
      <c r="K20" s="38"/>
      <c r="L20" s="149"/>
      <c r="S20" s="38"/>
      <c r="T20" s="38"/>
      <c r="U20" s="38"/>
      <c r="V20" s="38"/>
      <c r="W20" s="38"/>
      <c r="X20" s="38"/>
      <c r="Y20" s="38"/>
      <c r="Z20" s="38"/>
      <c r="AA20" s="38"/>
      <c r="AB20" s="38"/>
      <c r="AC20" s="38"/>
      <c r="AD20" s="38"/>
      <c r="AE20" s="38"/>
    </row>
    <row r="21" hidden="1" s="2" customFormat="1" ht="6.96" customHeight="1">
      <c r="A21" s="38"/>
      <c r="B21" s="44"/>
      <c r="C21" s="38"/>
      <c r="D21" s="38"/>
      <c r="E21" s="38"/>
      <c r="F21" s="38"/>
      <c r="G21" s="38"/>
      <c r="H21" s="38"/>
      <c r="I21" s="148"/>
      <c r="J21" s="38"/>
      <c r="K21" s="38"/>
      <c r="L21" s="149"/>
      <c r="S21" s="38"/>
      <c r="T21" s="38"/>
      <c r="U21" s="38"/>
      <c r="V21" s="38"/>
      <c r="W21" s="38"/>
      <c r="X21" s="38"/>
      <c r="Y21" s="38"/>
      <c r="Z21" s="38"/>
      <c r="AA21" s="38"/>
      <c r="AB21" s="38"/>
      <c r="AC21" s="38"/>
      <c r="AD21" s="38"/>
      <c r="AE21" s="38"/>
    </row>
    <row r="22" hidden="1" s="2" customFormat="1" ht="12" customHeight="1">
      <c r="A22" s="38"/>
      <c r="B22" s="44"/>
      <c r="C22" s="38"/>
      <c r="D22" s="145" t="s">
        <v>33</v>
      </c>
      <c r="E22" s="38"/>
      <c r="F22" s="38"/>
      <c r="G22" s="38"/>
      <c r="H22" s="38"/>
      <c r="I22" s="151" t="s">
        <v>26</v>
      </c>
      <c r="J22" s="133" t="str">
        <f>IF('Rekapitulace stavby'!AN16="","",'Rekapitulace stavby'!AN16)</f>
        <v/>
      </c>
      <c r="K22" s="38"/>
      <c r="L22" s="149"/>
      <c r="S22" s="38"/>
      <c r="T22" s="38"/>
      <c r="U22" s="38"/>
      <c r="V22" s="38"/>
      <c r="W22" s="38"/>
      <c r="X22" s="38"/>
      <c r="Y22" s="38"/>
      <c r="Z22" s="38"/>
      <c r="AA22" s="38"/>
      <c r="AB22" s="38"/>
      <c r="AC22" s="38"/>
      <c r="AD22" s="38"/>
      <c r="AE22" s="38"/>
    </row>
    <row r="23" hidden="1" s="2" customFormat="1" ht="18" customHeight="1">
      <c r="A23" s="38"/>
      <c r="B23" s="44"/>
      <c r="C23" s="38"/>
      <c r="D23" s="38"/>
      <c r="E23" s="133" t="str">
        <f>IF('Rekapitulace stavby'!E17="","",'Rekapitulace stavby'!E17)</f>
        <v xml:space="preserve"> </v>
      </c>
      <c r="F23" s="38"/>
      <c r="G23" s="38"/>
      <c r="H23" s="38"/>
      <c r="I23" s="151" t="s">
        <v>29</v>
      </c>
      <c r="J23" s="133" t="str">
        <f>IF('Rekapitulace stavby'!AN17="","",'Rekapitulace stavby'!AN17)</f>
        <v/>
      </c>
      <c r="K23" s="38"/>
      <c r="L23" s="149"/>
      <c r="S23" s="38"/>
      <c r="T23" s="38"/>
      <c r="U23" s="38"/>
      <c r="V23" s="38"/>
      <c r="W23" s="38"/>
      <c r="X23" s="38"/>
      <c r="Y23" s="38"/>
      <c r="Z23" s="38"/>
      <c r="AA23" s="38"/>
      <c r="AB23" s="38"/>
      <c r="AC23" s="38"/>
      <c r="AD23" s="38"/>
      <c r="AE23" s="38"/>
    </row>
    <row r="24" hidden="1" s="2" customFormat="1" ht="6.96" customHeight="1">
      <c r="A24" s="38"/>
      <c r="B24" s="44"/>
      <c r="C24" s="38"/>
      <c r="D24" s="38"/>
      <c r="E24" s="38"/>
      <c r="F24" s="38"/>
      <c r="G24" s="38"/>
      <c r="H24" s="38"/>
      <c r="I24" s="148"/>
      <c r="J24" s="38"/>
      <c r="K24" s="38"/>
      <c r="L24" s="149"/>
      <c r="S24" s="38"/>
      <c r="T24" s="38"/>
      <c r="U24" s="38"/>
      <c r="V24" s="38"/>
      <c r="W24" s="38"/>
      <c r="X24" s="38"/>
      <c r="Y24" s="38"/>
      <c r="Z24" s="38"/>
      <c r="AA24" s="38"/>
      <c r="AB24" s="38"/>
      <c r="AC24" s="38"/>
      <c r="AD24" s="38"/>
      <c r="AE24" s="38"/>
    </row>
    <row r="25" hidden="1" s="2" customFormat="1" ht="12" customHeight="1">
      <c r="A25" s="38"/>
      <c r="B25" s="44"/>
      <c r="C25" s="38"/>
      <c r="D25" s="145" t="s">
        <v>36</v>
      </c>
      <c r="E25" s="38"/>
      <c r="F25" s="38"/>
      <c r="G25" s="38"/>
      <c r="H25" s="38"/>
      <c r="I25" s="151" t="s">
        <v>26</v>
      </c>
      <c r="J25" s="133" t="s">
        <v>19</v>
      </c>
      <c r="K25" s="38"/>
      <c r="L25" s="149"/>
      <c r="S25" s="38"/>
      <c r="T25" s="38"/>
      <c r="U25" s="38"/>
      <c r="V25" s="38"/>
      <c r="W25" s="38"/>
      <c r="X25" s="38"/>
      <c r="Y25" s="38"/>
      <c r="Z25" s="38"/>
      <c r="AA25" s="38"/>
      <c r="AB25" s="38"/>
      <c r="AC25" s="38"/>
      <c r="AD25" s="38"/>
      <c r="AE25" s="38"/>
    </row>
    <row r="26" hidden="1" s="2" customFormat="1" ht="18" customHeight="1">
      <c r="A26" s="38"/>
      <c r="B26" s="44"/>
      <c r="C26" s="38"/>
      <c r="D26" s="38"/>
      <c r="E26" s="133" t="s">
        <v>37</v>
      </c>
      <c r="F26" s="38"/>
      <c r="G26" s="38"/>
      <c r="H26" s="38"/>
      <c r="I26" s="151" t="s">
        <v>29</v>
      </c>
      <c r="J26" s="133" t="s">
        <v>19</v>
      </c>
      <c r="K26" s="38"/>
      <c r="L26" s="149"/>
      <c r="S26" s="38"/>
      <c r="T26" s="38"/>
      <c r="U26" s="38"/>
      <c r="V26" s="38"/>
      <c r="W26" s="38"/>
      <c r="X26" s="38"/>
      <c r="Y26" s="38"/>
      <c r="Z26" s="38"/>
      <c r="AA26" s="38"/>
      <c r="AB26" s="38"/>
      <c r="AC26" s="38"/>
      <c r="AD26" s="38"/>
      <c r="AE26" s="38"/>
    </row>
    <row r="27" hidden="1" s="2" customFormat="1" ht="6.96" customHeight="1">
      <c r="A27" s="38"/>
      <c r="B27" s="44"/>
      <c r="C27" s="38"/>
      <c r="D27" s="38"/>
      <c r="E27" s="38"/>
      <c r="F27" s="38"/>
      <c r="G27" s="38"/>
      <c r="H27" s="38"/>
      <c r="I27" s="148"/>
      <c r="J27" s="38"/>
      <c r="K27" s="38"/>
      <c r="L27" s="149"/>
      <c r="S27" s="38"/>
      <c r="T27" s="38"/>
      <c r="U27" s="38"/>
      <c r="V27" s="38"/>
      <c r="W27" s="38"/>
      <c r="X27" s="38"/>
      <c r="Y27" s="38"/>
      <c r="Z27" s="38"/>
      <c r="AA27" s="38"/>
      <c r="AB27" s="38"/>
      <c r="AC27" s="38"/>
      <c r="AD27" s="38"/>
      <c r="AE27" s="38"/>
    </row>
    <row r="28" hidden="1" s="2" customFormat="1" ht="12" customHeight="1">
      <c r="A28" s="38"/>
      <c r="B28" s="44"/>
      <c r="C28" s="38"/>
      <c r="D28" s="145" t="s">
        <v>38</v>
      </c>
      <c r="E28" s="38"/>
      <c r="F28" s="38"/>
      <c r="G28" s="38"/>
      <c r="H28" s="38"/>
      <c r="I28" s="148"/>
      <c r="J28" s="38"/>
      <c r="K28" s="38"/>
      <c r="L28" s="149"/>
      <c r="S28" s="38"/>
      <c r="T28" s="38"/>
      <c r="U28" s="38"/>
      <c r="V28" s="38"/>
      <c r="W28" s="38"/>
      <c r="X28" s="38"/>
      <c r="Y28" s="38"/>
      <c r="Z28" s="38"/>
      <c r="AA28" s="38"/>
      <c r="AB28" s="38"/>
      <c r="AC28" s="38"/>
      <c r="AD28" s="38"/>
      <c r="AE28" s="38"/>
    </row>
    <row r="29" hidden="1" s="8" customFormat="1" ht="83.25" customHeight="1">
      <c r="A29" s="153"/>
      <c r="B29" s="154"/>
      <c r="C29" s="153"/>
      <c r="D29" s="153"/>
      <c r="E29" s="155" t="s">
        <v>39</v>
      </c>
      <c r="F29" s="155"/>
      <c r="G29" s="155"/>
      <c r="H29" s="155"/>
      <c r="I29" s="156"/>
      <c r="J29" s="153"/>
      <c r="K29" s="153"/>
      <c r="L29" s="157"/>
      <c r="S29" s="153"/>
      <c r="T29" s="153"/>
      <c r="U29" s="153"/>
      <c r="V29" s="153"/>
      <c r="W29" s="153"/>
      <c r="X29" s="153"/>
      <c r="Y29" s="153"/>
      <c r="Z29" s="153"/>
      <c r="AA29" s="153"/>
      <c r="AB29" s="153"/>
      <c r="AC29" s="153"/>
      <c r="AD29" s="153"/>
      <c r="AE29" s="153"/>
    </row>
    <row r="30" hidden="1" s="2" customFormat="1" ht="6.96" customHeight="1">
      <c r="A30" s="38"/>
      <c r="B30" s="44"/>
      <c r="C30" s="38"/>
      <c r="D30" s="38"/>
      <c r="E30" s="38"/>
      <c r="F30" s="38"/>
      <c r="G30" s="38"/>
      <c r="H30" s="38"/>
      <c r="I30" s="148"/>
      <c r="J30" s="38"/>
      <c r="K30" s="38"/>
      <c r="L30" s="149"/>
      <c r="S30" s="38"/>
      <c r="T30" s="38"/>
      <c r="U30" s="38"/>
      <c r="V30" s="38"/>
      <c r="W30" s="38"/>
      <c r="X30" s="38"/>
      <c r="Y30" s="38"/>
      <c r="Z30" s="38"/>
      <c r="AA30" s="38"/>
      <c r="AB30" s="38"/>
      <c r="AC30" s="38"/>
      <c r="AD30" s="38"/>
      <c r="AE30" s="38"/>
    </row>
    <row r="31" hidden="1" s="2" customFormat="1" ht="6.96" customHeight="1">
      <c r="A31" s="38"/>
      <c r="B31" s="44"/>
      <c r="C31" s="38"/>
      <c r="D31" s="158"/>
      <c r="E31" s="158"/>
      <c r="F31" s="158"/>
      <c r="G31" s="158"/>
      <c r="H31" s="158"/>
      <c r="I31" s="159"/>
      <c r="J31" s="158"/>
      <c r="K31" s="158"/>
      <c r="L31" s="149"/>
      <c r="S31" s="38"/>
      <c r="T31" s="38"/>
      <c r="U31" s="38"/>
      <c r="V31" s="38"/>
      <c r="W31" s="38"/>
      <c r="X31" s="38"/>
      <c r="Y31" s="38"/>
      <c r="Z31" s="38"/>
      <c r="AA31" s="38"/>
      <c r="AB31" s="38"/>
      <c r="AC31" s="38"/>
      <c r="AD31" s="38"/>
      <c r="AE31" s="38"/>
    </row>
    <row r="32" hidden="1" s="2" customFormat="1" ht="25.44" customHeight="1">
      <c r="A32" s="38"/>
      <c r="B32" s="44"/>
      <c r="C32" s="38"/>
      <c r="D32" s="160" t="s">
        <v>40</v>
      </c>
      <c r="E32" s="38"/>
      <c r="F32" s="38"/>
      <c r="G32" s="38"/>
      <c r="H32" s="38"/>
      <c r="I32" s="148"/>
      <c r="J32" s="161">
        <f>ROUND(J85, 2)</f>
        <v>0</v>
      </c>
      <c r="K32" s="38"/>
      <c r="L32" s="149"/>
      <c r="S32" s="38"/>
      <c r="T32" s="38"/>
      <c r="U32" s="38"/>
      <c r="V32" s="38"/>
      <c r="W32" s="38"/>
      <c r="X32" s="38"/>
      <c r="Y32" s="38"/>
      <c r="Z32" s="38"/>
      <c r="AA32" s="38"/>
      <c r="AB32" s="38"/>
      <c r="AC32" s="38"/>
      <c r="AD32" s="38"/>
      <c r="AE32" s="38"/>
    </row>
    <row r="33" hidden="1" s="2" customFormat="1" ht="6.96" customHeight="1">
      <c r="A33" s="38"/>
      <c r="B33" s="44"/>
      <c r="C33" s="38"/>
      <c r="D33" s="158"/>
      <c r="E33" s="158"/>
      <c r="F33" s="158"/>
      <c r="G33" s="158"/>
      <c r="H33" s="158"/>
      <c r="I33" s="159"/>
      <c r="J33" s="158"/>
      <c r="K33" s="158"/>
      <c r="L33" s="149"/>
      <c r="S33" s="38"/>
      <c r="T33" s="38"/>
      <c r="U33" s="38"/>
      <c r="V33" s="38"/>
      <c r="W33" s="38"/>
      <c r="X33" s="38"/>
      <c r="Y33" s="38"/>
      <c r="Z33" s="38"/>
      <c r="AA33" s="38"/>
      <c r="AB33" s="38"/>
      <c r="AC33" s="38"/>
      <c r="AD33" s="38"/>
      <c r="AE33" s="38"/>
    </row>
    <row r="34" hidden="1" s="2" customFormat="1" ht="14.4" customHeight="1">
      <c r="A34" s="38"/>
      <c r="B34" s="44"/>
      <c r="C34" s="38"/>
      <c r="D34" s="38"/>
      <c r="E34" s="38"/>
      <c r="F34" s="162" t="s">
        <v>42</v>
      </c>
      <c r="G34" s="38"/>
      <c r="H34" s="38"/>
      <c r="I34" s="163" t="s">
        <v>41</v>
      </c>
      <c r="J34" s="162" t="s">
        <v>43</v>
      </c>
      <c r="K34" s="38"/>
      <c r="L34" s="149"/>
      <c r="S34" s="38"/>
      <c r="T34" s="38"/>
      <c r="U34" s="38"/>
      <c r="V34" s="38"/>
      <c r="W34" s="38"/>
      <c r="X34" s="38"/>
      <c r="Y34" s="38"/>
      <c r="Z34" s="38"/>
      <c r="AA34" s="38"/>
      <c r="AB34" s="38"/>
      <c r="AC34" s="38"/>
      <c r="AD34" s="38"/>
      <c r="AE34" s="38"/>
    </row>
    <row r="35" hidden="1" s="2" customFormat="1" ht="14.4" customHeight="1">
      <c r="A35" s="38"/>
      <c r="B35" s="44"/>
      <c r="C35" s="38"/>
      <c r="D35" s="147" t="s">
        <v>44</v>
      </c>
      <c r="E35" s="145" t="s">
        <v>45</v>
      </c>
      <c r="F35" s="164">
        <f>ROUND((SUM(BE85:BE94)),  2)</f>
        <v>0</v>
      </c>
      <c r="G35" s="38"/>
      <c r="H35" s="38"/>
      <c r="I35" s="165">
        <v>0.20999999999999999</v>
      </c>
      <c r="J35" s="164">
        <f>ROUND(((SUM(BE85:BE94))*I35),  2)</f>
        <v>0</v>
      </c>
      <c r="K35" s="38"/>
      <c r="L35" s="149"/>
      <c r="S35" s="38"/>
      <c r="T35" s="38"/>
      <c r="U35" s="38"/>
      <c r="V35" s="38"/>
      <c r="W35" s="38"/>
      <c r="X35" s="38"/>
      <c r="Y35" s="38"/>
      <c r="Z35" s="38"/>
      <c r="AA35" s="38"/>
      <c r="AB35" s="38"/>
      <c r="AC35" s="38"/>
      <c r="AD35" s="38"/>
      <c r="AE35" s="38"/>
    </row>
    <row r="36" hidden="1" s="2" customFormat="1" ht="14.4" customHeight="1">
      <c r="A36" s="38"/>
      <c r="B36" s="44"/>
      <c r="C36" s="38"/>
      <c r="D36" s="38"/>
      <c r="E36" s="145" t="s">
        <v>46</v>
      </c>
      <c r="F36" s="164">
        <f>ROUND((SUM(BF85:BF94)),  2)</f>
        <v>0</v>
      </c>
      <c r="G36" s="38"/>
      <c r="H36" s="38"/>
      <c r="I36" s="165">
        <v>0.14999999999999999</v>
      </c>
      <c r="J36" s="164">
        <f>ROUND(((SUM(BF85:BF94))*I36),  2)</f>
        <v>0</v>
      </c>
      <c r="K36" s="38"/>
      <c r="L36" s="149"/>
      <c r="S36" s="38"/>
      <c r="T36" s="38"/>
      <c r="U36" s="38"/>
      <c r="V36" s="38"/>
      <c r="W36" s="38"/>
      <c r="X36" s="38"/>
      <c r="Y36" s="38"/>
      <c r="Z36" s="38"/>
      <c r="AA36" s="38"/>
      <c r="AB36" s="38"/>
      <c r="AC36" s="38"/>
      <c r="AD36" s="38"/>
      <c r="AE36" s="38"/>
    </row>
    <row r="37" hidden="1" s="2" customFormat="1" ht="14.4" customHeight="1">
      <c r="A37" s="38"/>
      <c r="B37" s="44"/>
      <c r="C37" s="38"/>
      <c r="D37" s="38"/>
      <c r="E37" s="145" t="s">
        <v>47</v>
      </c>
      <c r="F37" s="164">
        <f>ROUND((SUM(BG85:BG94)),  2)</f>
        <v>0</v>
      </c>
      <c r="G37" s="38"/>
      <c r="H37" s="38"/>
      <c r="I37" s="165">
        <v>0.20999999999999999</v>
      </c>
      <c r="J37" s="164">
        <f>0</f>
        <v>0</v>
      </c>
      <c r="K37" s="38"/>
      <c r="L37" s="149"/>
      <c r="S37" s="38"/>
      <c r="T37" s="38"/>
      <c r="U37" s="38"/>
      <c r="V37" s="38"/>
      <c r="W37" s="38"/>
      <c r="X37" s="38"/>
      <c r="Y37" s="38"/>
      <c r="Z37" s="38"/>
      <c r="AA37" s="38"/>
      <c r="AB37" s="38"/>
      <c r="AC37" s="38"/>
      <c r="AD37" s="38"/>
      <c r="AE37" s="38"/>
    </row>
    <row r="38" hidden="1" s="2" customFormat="1" ht="14.4" customHeight="1">
      <c r="A38" s="38"/>
      <c r="B38" s="44"/>
      <c r="C38" s="38"/>
      <c r="D38" s="38"/>
      <c r="E38" s="145" t="s">
        <v>48</v>
      </c>
      <c r="F38" s="164">
        <f>ROUND((SUM(BH85:BH94)),  2)</f>
        <v>0</v>
      </c>
      <c r="G38" s="38"/>
      <c r="H38" s="38"/>
      <c r="I38" s="165">
        <v>0.14999999999999999</v>
      </c>
      <c r="J38" s="164">
        <f>0</f>
        <v>0</v>
      </c>
      <c r="K38" s="38"/>
      <c r="L38" s="149"/>
      <c r="S38" s="38"/>
      <c r="T38" s="38"/>
      <c r="U38" s="38"/>
      <c r="V38" s="38"/>
      <c r="W38" s="38"/>
      <c r="X38" s="38"/>
      <c r="Y38" s="38"/>
      <c r="Z38" s="38"/>
      <c r="AA38" s="38"/>
      <c r="AB38" s="38"/>
      <c r="AC38" s="38"/>
      <c r="AD38" s="38"/>
      <c r="AE38" s="38"/>
    </row>
    <row r="39" hidden="1" s="2" customFormat="1" ht="14.4" customHeight="1">
      <c r="A39" s="38"/>
      <c r="B39" s="44"/>
      <c r="C39" s="38"/>
      <c r="D39" s="38"/>
      <c r="E39" s="145" t="s">
        <v>49</v>
      </c>
      <c r="F39" s="164">
        <f>ROUND((SUM(BI85:BI94)),  2)</f>
        <v>0</v>
      </c>
      <c r="G39" s="38"/>
      <c r="H39" s="38"/>
      <c r="I39" s="165">
        <v>0</v>
      </c>
      <c r="J39" s="164">
        <f>0</f>
        <v>0</v>
      </c>
      <c r="K39" s="38"/>
      <c r="L39" s="149"/>
      <c r="S39" s="38"/>
      <c r="T39" s="38"/>
      <c r="U39" s="38"/>
      <c r="V39" s="38"/>
      <c r="W39" s="38"/>
      <c r="X39" s="38"/>
      <c r="Y39" s="38"/>
      <c r="Z39" s="38"/>
      <c r="AA39" s="38"/>
      <c r="AB39" s="38"/>
      <c r="AC39" s="38"/>
      <c r="AD39" s="38"/>
      <c r="AE39" s="38"/>
    </row>
    <row r="40" hidden="1" s="2" customFormat="1" ht="6.96" customHeight="1">
      <c r="A40" s="38"/>
      <c r="B40" s="44"/>
      <c r="C40" s="38"/>
      <c r="D40" s="38"/>
      <c r="E40" s="38"/>
      <c r="F40" s="38"/>
      <c r="G40" s="38"/>
      <c r="H40" s="38"/>
      <c r="I40" s="148"/>
      <c r="J40" s="38"/>
      <c r="K40" s="38"/>
      <c r="L40" s="149"/>
      <c r="S40" s="38"/>
      <c r="T40" s="38"/>
      <c r="U40" s="38"/>
      <c r="V40" s="38"/>
      <c r="W40" s="38"/>
      <c r="X40" s="38"/>
      <c r="Y40" s="38"/>
      <c r="Z40" s="38"/>
      <c r="AA40" s="38"/>
      <c r="AB40" s="38"/>
      <c r="AC40" s="38"/>
      <c r="AD40" s="38"/>
      <c r="AE40" s="38"/>
    </row>
    <row r="41" hidden="1" s="2" customFormat="1" ht="25.44" customHeight="1">
      <c r="A41" s="38"/>
      <c r="B41" s="44"/>
      <c r="C41" s="166"/>
      <c r="D41" s="167" t="s">
        <v>50</v>
      </c>
      <c r="E41" s="168"/>
      <c r="F41" s="168"/>
      <c r="G41" s="169" t="s">
        <v>51</v>
      </c>
      <c r="H41" s="170" t="s">
        <v>52</v>
      </c>
      <c r="I41" s="171"/>
      <c r="J41" s="172">
        <f>SUM(J32:J39)</f>
        <v>0</v>
      </c>
      <c r="K41" s="173"/>
      <c r="L41" s="149"/>
      <c r="S41" s="38"/>
      <c r="T41" s="38"/>
      <c r="U41" s="38"/>
      <c r="V41" s="38"/>
      <c r="W41" s="38"/>
      <c r="X41" s="38"/>
      <c r="Y41" s="38"/>
      <c r="Z41" s="38"/>
      <c r="AA41" s="38"/>
      <c r="AB41" s="38"/>
      <c r="AC41" s="38"/>
      <c r="AD41" s="38"/>
      <c r="AE41" s="38"/>
    </row>
    <row r="42" hidden="1" s="2" customFormat="1" ht="14.4" customHeight="1">
      <c r="A42" s="38"/>
      <c r="B42" s="174"/>
      <c r="C42" s="175"/>
      <c r="D42" s="175"/>
      <c r="E42" s="175"/>
      <c r="F42" s="175"/>
      <c r="G42" s="175"/>
      <c r="H42" s="175"/>
      <c r="I42" s="176"/>
      <c r="J42" s="175"/>
      <c r="K42" s="175"/>
      <c r="L42" s="149"/>
      <c r="S42" s="38"/>
      <c r="T42" s="38"/>
      <c r="U42" s="38"/>
      <c r="V42" s="38"/>
      <c r="W42" s="38"/>
      <c r="X42" s="38"/>
      <c r="Y42" s="38"/>
      <c r="Z42" s="38"/>
      <c r="AA42" s="38"/>
      <c r="AB42" s="38"/>
      <c r="AC42" s="38"/>
      <c r="AD42" s="38"/>
      <c r="AE42" s="38"/>
    </row>
    <row r="43" hidden="1"/>
    <row r="44" hidden="1"/>
    <row r="45" hidden="1"/>
    <row r="46" hidden="1" s="2" customFormat="1" ht="6.96" customHeight="1">
      <c r="A46" s="38"/>
      <c r="B46" s="177"/>
      <c r="C46" s="178"/>
      <c r="D46" s="178"/>
      <c r="E46" s="178"/>
      <c r="F46" s="178"/>
      <c r="G46" s="178"/>
      <c r="H46" s="178"/>
      <c r="I46" s="179"/>
      <c r="J46" s="178"/>
      <c r="K46" s="178"/>
      <c r="L46" s="149"/>
      <c r="S46" s="38"/>
      <c r="T46" s="38"/>
      <c r="U46" s="38"/>
      <c r="V46" s="38"/>
      <c r="W46" s="38"/>
      <c r="X46" s="38"/>
      <c r="Y46" s="38"/>
      <c r="Z46" s="38"/>
      <c r="AA46" s="38"/>
      <c r="AB46" s="38"/>
      <c r="AC46" s="38"/>
      <c r="AD46" s="38"/>
      <c r="AE46" s="38"/>
    </row>
    <row r="47" hidden="1" s="2" customFormat="1" ht="24.96" customHeight="1">
      <c r="A47" s="38"/>
      <c r="B47" s="39"/>
      <c r="C47" s="23" t="s">
        <v>127</v>
      </c>
      <c r="D47" s="40"/>
      <c r="E47" s="40"/>
      <c r="F47" s="40"/>
      <c r="G47" s="40"/>
      <c r="H47" s="40"/>
      <c r="I47" s="148"/>
      <c r="J47" s="40"/>
      <c r="K47" s="40"/>
      <c r="L47" s="149"/>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148"/>
      <c r="J48" s="40"/>
      <c r="K48" s="40"/>
      <c r="L48" s="149"/>
      <c r="S48" s="38"/>
      <c r="T48" s="38"/>
      <c r="U48" s="38"/>
      <c r="V48" s="38"/>
      <c r="W48" s="38"/>
      <c r="X48" s="38"/>
      <c r="Y48" s="38"/>
      <c r="Z48" s="38"/>
      <c r="AA48" s="38"/>
      <c r="AB48" s="38"/>
      <c r="AC48" s="38"/>
      <c r="AD48" s="38"/>
      <c r="AE48" s="38"/>
    </row>
    <row r="49" hidden="1" s="2" customFormat="1" ht="12" customHeight="1">
      <c r="A49" s="38"/>
      <c r="B49" s="39"/>
      <c r="C49" s="32" t="s">
        <v>16</v>
      </c>
      <c r="D49" s="40"/>
      <c r="E49" s="40"/>
      <c r="F49" s="40"/>
      <c r="G49" s="40"/>
      <c r="H49" s="40"/>
      <c r="I49" s="148"/>
      <c r="J49" s="40"/>
      <c r="K49" s="40"/>
      <c r="L49" s="149"/>
      <c r="S49" s="38"/>
      <c r="T49" s="38"/>
      <c r="U49" s="38"/>
      <c r="V49" s="38"/>
      <c r="W49" s="38"/>
      <c r="X49" s="38"/>
      <c r="Y49" s="38"/>
      <c r="Z49" s="38"/>
      <c r="AA49" s="38"/>
      <c r="AB49" s="38"/>
      <c r="AC49" s="38"/>
      <c r="AD49" s="38"/>
      <c r="AE49" s="38"/>
    </row>
    <row r="50" hidden="1" s="2" customFormat="1" ht="16.5" customHeight="1">
      <c r="A50" s="38"/>
      <c r="B50" s="39"/>
      <c r="C50" s="40"/>
      <c r="D50" s="40"/>
      <c r="E50" s="180" t="str">
        <f>E7</f>
        <v>Oprava výhybek v žst Boletice nad Labem a žst Děčín východ</v>
      </c>
      <c r="F50" s="32"/>
      <c r="G50" s="32"/>
      <c r="H50" s="32"/>
      <c r="I50" s="148"/>
      <c r="J50" s="40"/>
      <c r="K50" s="40"/>
      <c r="L50" s="149"/>
      <c r="S50" s="38"/>
      <c r="T50" s="38"/>
      <c r="U50" s="38"/>
      <c r="V50" s="38"/>
      <c r="W50" s="38"/>
      <c r="X50" s="38"/>
      <c r="Y50" s="38"/>
      <c r="Z50" s="38"/>
      <c r="AA50" s="38"/>
      <c r="AB50" s="38"/>
      <c r="AC50" s="38"/>
      <c r="AD50" s="38"/>
      <c r="AE50" s="38"/>
    </row>
    <row r="51" hidden="1" s="1" customFormat="1" ht="12" customHeight="1">
      <c r="B51" s="21"/>
      <c r="C51" s="32" t="s">
        <v>121</v>
      </c>
      <c r="D51" s="22"/>
      <c r="E51" s="22"/>
      <c r="F51" s="22"/>
      <c r="G51" s="22"/>
      <c r="H51" s="22"/>
      <c r="I51" s="139"/>
      <c r="J51" s="22"/>
      <c r="K51" s="22"/>
      <c r="L51" s="20"/>
    </row>
    <row r="52" hidden="1" s="2" customFormat="1" ht="16.5" customHeight="1">
      <c r="A52" s="38"/>
      <c r="B52" s="39"/>
      <c r="C52" s="40"/>
      <c r="D52" s="40"/>
      <c r="E52" s="180" t="s">
        <v>122</v>
      </c>
      <c r="F52" s="40"/>
      <c r="G52" s="40"/>
      <c r="H52" s="40"/>
      <c r="I52" s="148"/>
      <c r="J52" s="40"/>
      <c r="K52" s="40"/>
      <c r="L52" s="149"/>
      <c r="S52" s="38"/>
      <c r="T52" s="38"/>
      <c r="U52" s="38"/>
      <c r="V52" s="38"/>
      <c r="W52" s="38"/>
      <c r="X52" s="38"/>
      <c r="Y52" s="38"/>
      <c r="Z52" s="38"/>
      <c r="AA52" s="38"/>
      <c r="AB52" s="38"/>
      <c r="AC52" s="38"/>
      <c r="AD52" s="38"/>
      <c r="AE52" s="38"/>
    </row>
    <row r="53" hidden="1" s="2" customFormat="1" ht="12" customHeight="1">
      <c r="A53" s="38"/>
      <c r="B53" s="39"/>
      <c r="C53" s="32" t="s">
        <v>123</v>
      </c>
      <c r="D53" s="40"/>
      <c r="E53" s="40"/>
      <c r="F53" s="40"/>
      <c r="G53" s="40"/>
      <c r="H53" s="40"/>
      <c r="I53" s="148"/>
      <c r="J53" s="40"/>
      <c r="K53" s="40"/>
      <c r="L53" s="149"/>
      <c r="S53" s="38"/>
      <c r="T53" s="38"/>
      <c r="U53" s="38"/>
      <c r="V53" s="38"/>
      <c r="W53" s="38"/>
      <c r="X53" s="38"/>
      <c r="Y53" s="38"/>
      <c r="Z53" s="38"/>
      <c r="AA53" s="38"/>
      <c r="AB53" s="38"/>
      <c r="AC53" s="38"/>
      <c r="AD53" s="38"/>
      <c r="AE53" s="38"/>
    </row>
    <row r="54" hidden="1" s="2" customFormat="1" ht="16.5" customHeight="1">
      <c r="A54" s="38"/>
      <c r="B54" s="39"/>
      <c r="C54" s="40"/>
      <c r="D54" s="40"/>
      <c r="E54" s="69" t="str">
        <f>E11</f>
        <v>03 - VRN</v>
      </c>
      <c r="F54" s="40"/>
      <c r="G54" s="40"/>
      <c r="H54" s="40"/>
      <c r="I54" s="148"/>
      <c r="J54" s="40"/>
      <c r="K54" s="40"/>
      <c r="L54" s="149"/>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148"/>
      <c r="J55" s="40"/>
      <c r="K55" s="40"/>
      <c r="L55" s="149"/>
      <c r="S55" s="38"/>
      <c r="T55" s="38"/>
      <c r="U55" s="38"/>
      <c r="V55" s="38"/>
      <c r="W55" s="38"/>
      <c r="X55" s="38"/>
      <c r="Y55" s="38"/>
      <c r="Z55" s="38"/>
      <c r="AA55" s="38"/>
      <c r="AB55" s="38"/>
      <c r="AC55" s="38"/>
      <c r="AD55" s="38"/>
      <c r="AE55" s="38"/>
    </row>
    <row r="56" hidden="1" s="2" customFormat="1" ht="12" customHeight="1">
      <c r="A56" s="38"/>
      <c r="B56" s="39"/>
      <c r="C56" s="32" t="s">
        <v>21</v>
      </c>
      <c r="D56" s="40"/>
      <c r="E56" s="40"/>
      <c r="F56" s="27" t="str">
        <f>F14</f>
        <v>žst. Boletice nad Labem a žst. Děčín východ</v>
      </c>
      <c r="G56" s="40"/>
      <c r="H56" s="40"/>
      <c r="I56" s="151" t="s">
        <v>23</v>
      </c>
      <c r="J56" s="72" t="str">
        <f>IF(J14="","",J14)</f>
        <v>16. 1. 2020</v>
      </c>
      <c r="K56" s="40"/>
      <c r="L56" s="149"/>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148"/>
      <c r="J57" s="40"/>
      <c r="K57" s="40"/>
      <c r="L57" s="149"/>
      <c r="S57" s="38"/>
      <c r="T57" s="38"/>
      <c r="U57" s="38"/>
      <c r="V57" s="38"/>
      <c r="W57" s="38"/>
      <c r="X57" s="38"/>
      <c r="Y57" s="38"/>
      <c r="Z57" s="38"/>
      <c r="AA57" s="38"/>
      <c r="AB57" s="38"/>
      <c r="AC57" s="38"/>
      <c r="AD57" s="38"/>
      <c r="AE57" s="38"/>
    </row>
    <row r="58" hidden="1" s="2" customFormat="1" ht="15.15" customHeight="1">
      <c r="A58" s="38"/>
      <c r="B58" s="39"/>
      <c r="C58" s="32" t="s">
        <v>25</v>
      </c>
      <c r="D58" s="40"/>
      <c r="E58" s="40"/>
      <c r="F58" s="27" t="str">
        <f>E17</f>
        <v>Správa železnic, OŘ ÚNL</v>
      </c>
      <c r="G58" s="40"/>
      <c r="H58" s="40"/>
      <c r="I58" s="151" t="s">
        <v>33</v>
      </c>
      <c r="J58" s="36" t="str">
        <f>E23</f>
        <v xml:space="preserve"> </v>
      </c>
      <c r="K58" s="40"/>
      <c r="L58" s="149"/>
      <c r="S58" s="38"/>
      <c r="T58" s="38"/>
      <c r="U58" s="38"/>
      <c r="V58" s="38"/>
      <c r="W58" s="38"/>
      <c r="X58" s="38"/>
      <c r="Y58" s="38"/>
      <c r="Z58" s="38"/>
      <c r="AA58" s="38"/>
      <c r="AB58" s="38"/>
      <c r="AC58" s="38"/>
      <c r="AD58" s="38"/>
      <c r="AE58" s="38"/>
    </row>
    <row r="59" hidden="1" s="2" customFormat="1" ht="15.15" customHeight="1">
      <c r="A59" s="38"/>
      <c r="B59" s="39"/>
      <c r="C59" s="32" t="s">
        <v>31</v>
      </c>
      <c r="D59" s="40"/>
      <c r="E59" s="40"/>
      <c r="F59" s="27" t="str">
        <f>IF(E20="","",E20)</f>
        <v>Vyplň údaj</v>
      </c>
      <c r="G59" s="40"/>
      <c r="H59" s="40"/>
      <c r="I59" s="151" t="s">
        <v>36</v>
      </c>
      <c r="J59" s="36" t="str">
        <f>E26</f>
        <v>Věra Trnková</v>
      </c>
      <c r="K59" s="40"/>
      <c r="L59" s="149"/>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148"/>
      <c r="J60" s="40"/>
      <c r="K60" s="40"/>
      <c r="L60" s="149"/>
      <c r="S60" s="38"/>
      <c r="T60" s="38"/>
      <c r="U60" s="38"/>
      <c r="V60" s="38"/>
      <c r="W60" s="38"/>
      <c r="X60" s="38"/>
      <c r="Y60" s="38"/>
      <c r="Z60" s="38"/>
      <c r="AA60" s="38"/>
      <c r="AB60" s="38"/>
      <c r="AC60" s="38"/>
      <c r="AD60" s="38"/>
      <c r="AE60" s="38"/>
    </row>
    <row r="61" hidden="1" s="2" customFormat="1" ht="29.28" customHeight="1">
      <c r="A61" s="38"/>
      <c r="B61" s="39"/>
      <c r="C61" s="182" t="s">
        <v>128</v>
      </c>
      <c r="D61" s="183"/>
      <c r="E61" s="183"/>
      <c r="F61" s="183"/>
      <c r="G61" s="183"/>
      <c r="H61" s="183"/>
      <c r="I61" s="184"/>
      <c r="J61" s="185" t="s">
        <v>129</v>
      </c>
      <c r="K61" s="183"/>
      <c r="L61" s="149"/>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148"/>
      <c r="J62" s="40"/>
      <c r="K62" s="40"/>
      <c r="L62" s="149"/>
      <c r="S62" s="38"/>
      <c r="T62" s="38"/>
      <c r="U62" s="38"/>
      <c r="V62" s="38"/>
      <c r="W62" s="38"/>
      <c r="X62" s="38"/>
      <c r="Y62" s="38"/>
      <c r="Z62" s="38"/>
      <c r="AA62" s="38"/>
      <c r="AB62" s="38"/>
      <c r="AC62" s="38"/>
      <c r="AD62" s="38"/>
      <c r="AE62" s="38"/>
    </row>
    <row r="63" hidden="1" s="2" customFormat="1" ht="22.8" customHeight="1">
      <c r="A63" s="38"/>
      <c r="B63" s="39"/>
      <c r="C63" s="186" t="s">
        <v>72</v>
      </c>
      <c r="D63" s="40"/>
      <c r="E63" s="40"/>
      <c r="F63" s="40"/>
      <c r="G63" s="40"/>
      <c r="H63" s="40"/>
      <c r="I63" s="148"/>
      <c r="J63" s="102">
        <f>J85</f>
        <v>0</v>
      </c>
      <c r="K63" s="40"/>
      <c r="L63" s="149"/>
      <c r="S63" s="38"/>
      <c r="T63" s="38"/>
      <c r="U63" s="38"/>
      <c r="V63" s="38"/>
      <c r="W63" s="38"/>
      <c r="X63" s="38"/>
      <c r="Y63" s="38"/>
      <c r="Z63" s="38"/>
      <c r="AA63" s="38"/>
      <c r="AB63" s="38"/>
      <c r="AC63" s="38"/>
      <c r="AD63" s="38"/>
      <c r="AE63" s="38"/>
      <c r="AU63" s="17" t="s">
        <v>130</v>
      </c>
    </row>
    <row r="64" hidden="1" s="2" customFormat="1" ht="21.84" customHeight="1">
      <c r="A64" s="38"/>
      <c r="B64" s="39"/>
      <c r="C64" s="40"/>
      <c r="D64" s="40"/>
      <c r="E64" s="40"/>
      <c r="F64" s="40"/>
      <c r="G64" s="40"/>
      <c r="H64" s="40"/>
      <c r="I64" s="148"/>
      <c r="J64" s="40"/>
      <c r="K64" s="40"/>
      <c r="L64" s="149"/>
      <c r="S64" s="38"/>
      <c r="T64" s="38"/>
      <c r="U64" s="38"/>
      <c r="V64" s="38"/>
      <c r="W64" s="38"/>
      <c r="X64" s="38"/>
      <c r="Y64" s="38"/>
      <c r="Z64" s="38"/>
      <c r="AA64" s="38"/>
      <c r="AB64" s="38"/>
      <c r="AC64" s="38"/>
      <c r="AD64" s="38"/>
      <c r="AE64" s="38"/>
    </row>
    <row r="65" hidden="1" s="2" customFormat="1" ht="6.96" customHeight="1">
      <c r="A65" s="38"/>
      <c r="B65" s="59"/>
      <c r="C65" s="60"/>
      <c r="D65" s="60"/>
      <c r="E65" s="60"/>
      <c r="F65" s="60"/>
      <c r="G65" s="60"/>
      <c r="H65" s="60"/>
      <c r="I65" s="176"/>
      <c r="J65" s="60"/>
      <c r="K65" s="60"/>
      <c r="L65" s="149"/>
      <c r="S65" s="38"/>
      <c r="T65" s="38"/>
      <c r="U65" s="38"/>
      <c r="V65" s="38"/>
      <c r="W65" s="38"/>
      <c r="X65" s="38"/>
      <c r="Y65" s="38"/>
      <c r="Z65" s="38"/>
      <c r="AA65" s="38"/>
      <c r="AB65" s="38"/>
      <c r="AC65" s="38"/>
      <c r="AD65" s="38"/>
      <c r="AE65" s="38"/>
    </row>
    <row r="66" hidden="1"/>
    <row r="67" hidden="1"/>
    <row r="68" hidden="1"/>
    <row r="69" s="2" customFormat="1" ht="6.96" customHeight="1">
      <c r="A69" s="38"/>
      <c r="B69" s="61"/>
      <c r="C69" s="62"/>
      <c r="D69" s="62"/>
      <c r="E69" s="62"/>
      <c r="F69" s="62"/>
      <c r="G69" s="62"/>
      <c r="H69" s="62"/>
      <c r="I69" s="179"/>
      <c r="J69" s="62"/>
      <c r="K69" s="62"/>
      <c r="L69" s="149"/>
      <c r="S69" s="38"/>
      <c r="T69" s="38"/>
      <c r="U69" s="38"/>
      <c r="V69" s="38"/>
      <c r="W69" s="38"/>
      <c r="X69" s="38"/>
      <c r="Y69" s="38"/>
      <c r="Z69" s="38"/>
      <c r="AA69" s="38"/>
      <c r="AB69" s="38"/>
      <c r="AC69" s="38"/>
      <c r="AD69" s="38"/>
      <c r="AE69" s="38"/>
    </row>
    <row r="70" s="2" customFormat="1" ht="24.96" customHeight="1">
      <c r="A70" s="38"/>
      <c r="B70" s="39"/>
      <c r="C70" s="23" t="s">
        <v>133</v>
      </c>
      <c r="D70" s="40"/>
      <c r="E70" s="40"/>
      <c r="F70" s="40"/>
      <c r="G70" s="40"/>
      <c r="H70" s="40"/>
      <c r="I70" s="148"/>
      <c r="J70" s="40"/>
      <c r="K70" s="40"/>
      <c r="L70" s="149"/>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148"/>
      <c r="J71" s="40"/>
      <c r="K71" s="40"/>
      <c r="L71" s="149"/>
      <c r="S71" s="38"/>
      <c r="T71" s="38"/>
      <c r="U71" s="38"/>
      <c r="V71" s="38"/>
      <c r="W71" s="38"/>
      <c r="X71" s="38"/>
      <c r="Y71" s="38"/>
      <c r="Z71" s="38"/>
      <c r="AA71" s="38"/>
      <c r="AB71" s="38"/>
      <c r="AC71" s="38"/>
      <c r="AD71" s="38"/>
      <c r="AE71" s="38"/>
    </row>
    <row r="72" s="2" customFormat="1" ht="12" customHeight="1">
      <c r="A72" s="38"/>
      <c r="B72" s="39"/>
      <c r="C72" s="32" t="s">
        <v>16</v>
      </c>
      <c r="D72" s="40"/>
      <c r="E72" s="40"/>
      <c r="F72" s="40"/>
      <c r="G72" s="40"/>
      <c r="H72" s="40"/>
      <c r="I72" s="148"/>
      <c r="J72" s="40"/>
      <c r="K72" s="40"/>
      <c r="L72" s="149"/>
      <c r="S72" s="38"/>
      <c r="T72" s="38"/>
      <c r="U72" s="38"/>
      <c r="V72" s="38"/>
      <c r="W72" s="38"/>
      <c r="X72" s="38"/>
      <c r="Y72" s="38"/>
      <c r="Z72" s="38"/>
      <c r="AA72" s="38"/>
      <c r="AB72" s="38"/>
      <c r="AC72" s="38"/>
      <c r="AD72" s="38"/>
      <c r="AE72" s="38"/>
    </row>
    <row r="73" s="2" customFormat="1" ht="16.5" customHeight="1">
      <c r="A73" s="38"/>
      <c r="B73" s="39"/>
      <c r="C73" s="40"/>
      <c r="D73" s="40"/>
      <c r="E73" s="180" t="str">
        <f>E7</f>
        <v>Oprava výhybek v žst Boletice nad Labem a žst Děčín východ</v>
      </c>
      <c r="F73" s="32"/>
      <c r="G73" s="32"/>
      <c r="H73" s="32"/>
      <c r="I73" s="148"/>
      <c r="J73" s="40"/>
      <c r="K73" s="40"/>
      <c r="L73" s="149"/>
      <c r="S73" s="38"/>
      <c r="T73" s="38"/>
      <c r="U73" s="38"/>
      <c r="V73" s="38"/>
      <c r="W73" s="38"/>
      <c r="X73" s="38"/>
      <c r="Y73" s="38"/>
      <c r="Z73" s="38"/>
      <c r="AA73" s="38"/>
      <c r="AB73" s="38"/>
      <c r="AC73" s="38"/>
      <c r="AD73" s="38"/>
      <c r="AE73" s="38"/>
    </row>
    <row r="74" s="1" customFormat="1" ht="12" customHeight="1">
      <c r="B74" s="21"/>
      <c r="C74" s="32" t="s">
        <v>121</v>
      </c>
      <c r="D74" s="22"/>
      <c r="E74" s="22"/>
      <c r="F74" s="22"/>
      <c r="G74" s="22"/>
      <c r="H74" s="22"/>
      <c r="I74" s="139"/>
      <c r="J74" s="22"/>
      <c r="K74" s="22"/>
      <c r="L74" s="20"/>
    </row>
    <row r="75" s="2" customFormat="1" ht="16.5" customHeight="1">
      <c r="A75" s="38"/>
      <c r="B75" s="39"/>
      <c r="C75" s="40"/>
      <c r="D75" s="40"/>
      <c r="E75" s="180" t="s">
        <v>122</v>
      </c>
      <c r="F75" s="40"/>
      <c r="G75" s="40"/>
      <c r="H75" s="40"/>
      <c r="I75" s="148"/>
      <c r="J75" s="40"/>
      <c r="K75" s="40"/>
      <c r="L75" s="149"/>
      <c r="S75" s="38"/>
      <c r="T75" s="38"/>
      <c r="U75" s="38"/>
      <c r="V75" s="38"/>
      <c r="W75" s="38"/>
      <c r="X75" s="38"/>
      <c r="Y75" s="38"/>
      <c r="Z75" s="38"/>
      <c r="AA75" s="38"/>
      <c r="AB75" s="38"/>
      <c r="AC75" s="38"/>
      <c r="AD75" s="38"/>
      <c r="AE75" s="38"/>
    </row>
    <row r="76" s="2" customFormat="1" ht="12" customHeight="1">
      <c r="A76" s="38"/>
      <c r="B76" s="39"/>
      <c r="C76" s="32" t="s">
        <v>123</v>
      </c>
      <c r="D76" s="40"/>
      <c r="E76" s="40"/>
      <c r="F76" s="40"/>
      <c r="G76" s="40"/>
      <c r="H76" s="40"/>
      <c r="I76" s="148"/>
      <c r="J76" s="40"/>
      <c r="K76" s="40"/>
      <c r="L76" s="149"/>
      <c r="S76" s="38"/>
      <c r="T76" s="38"/>
      <c r="U76" s="38"/>
      <c r="V76" s="38"/>
      <c r="W76" s="38"/>
      <c r="X76" s="38"/>
      <c r="Y76" s="38"/>
      <c r="Z76" s="38"/>
      <c r="AA76" s="38"/>
      <c r="AB76" s="38"/>
      <c r="AC76" s="38"/>
      <c r="AD76" s="38"/>
      <c r="AE76" s="38"/>
    </row>
    <row r="77" s="2" customFormat="1" ht="16.5" customHeight="1">
      <c r="A77" s="38"/>
      <c r="B77" s="39"/>
      <c r="C77" s="40"/>
      <c r="D77" s="40"/>
      <c r="E77" s="69" t="str">
        <f>E11</f>
        <v>03 - VRN</v>
      </c>
      <c r="F77" s="40"/>
      <c r="G77" s="40"/>
      <c r="H77" s="40"/>
      <c r="I77" s="148"/>
      <c r="J77" s="40"/>
      <c r="K77" s="40"/>
      <c r="L77" s="149"/>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8"/>
      <c r="J78" s="40"/>
      <c r="K78" s="40"/>
      <c r="L78" s="149"/>
      <c r="S78" s="38"/>
      <c r="T78" s="38"/>
      <c r="U78" s="38"/>
      <c r="V78" s="38"/>
      <c r="W78" s="38"/>
      <c r="X78" s="38"/>
      <c r="Y78" s="38"/>
      <c r="Z78" s="38"/>
      <c r="AA78" s="38"/>
      <c r="AB78" s="38"/>
      <c r="AC78" s="38"/>
      <c r="AD78" s="38"/>
      <c r="AE78" s="38"/>
    </row>
    <row r="79" s="2" customFormat="1" ht="12" customHeight="1">
      <c r="A79" s="38"/>
      <c r="B79" s="39"/>
      <c r="C79" s="32" t="s">
        <v>21</v>
      </c>
      <c r="D79" s="40"/>
      <c r="E79" s="40"/>
      <c r="F79" s="27" t="str">
        <f>F14</f>
        <v>žst. Boletice nad Labem a žst. Děčín východ</v>
      </c>
      <c r="G79" s="40"/>
      <c r="H79" s="40"/>
      <c r="I79" s="151" t="s">
        <v>23</v>
      </c>
      <c r="J79" s="72" t="str">
        <f>IF(J14="","",J14)</f>
        <v>16. 1. 2020</v>
      </c>
      <c r="K79" s="40"/>
      <c r="L79" s="149"/>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8"/>
      <c r="J80" s="40"/>
      <c r="K80" s="40"/>
      <c r="L80" s="149"/>
      <c r="S80" s="38"/>
      <c r="T80" s="38"/>
      <c r="U80" s="38"/>
      <c r="V80" s="38"/>
      <c r="W80" s="38"/>
      <c r="X80" s="38"/>
      <c r="Y80" s="38"/>
      <c r="Z80" s="38"/>
      <c r="AA80" s="38"/>
      <c r="AB80" s="38"/>
      <c r="AC80" s="38"/>
      <c r="AD80" s="38"/>
      <c r="AE80" s="38"/>
    </row>
    <row r="81" s="2" customFormat="1" ht="15.15" customHeight="1">
      <c r="A81" s="38"/>
      <c r="B81" s="39"/>
      <c r="C81" s="32" t="s">
        <v>25</v>
      </c>
      <c r="D81" s="40"/>
      <c r="E81" s="40"/>
      <c r="F81" s="27" t="str">
        <f>E17</f>
        <v>Správa železnic, OŘ ÚNL</v>
      </c>
      <c r="G81" s="40"/>
      <c r="H81" s="40"/>
      <c r="I81" s="151" t="s">
        <v>33</v>
      </c>
      <c r="J81" s="36" t="str">
        <f>E23</f>
        <v xml:space="preserve"> </v>
      </c>
      <c r="K81" s="40"/>
      <c r="L81" s="149"/>
      <c r="S81" s="38"/>
      <c r="T81" s="38"/>
      <c r="U81" s="38"/>
      <c r="V81" s="38"/>
      <c r="W81" s="38"/>
      <c r="X81" s="38"/>
      <c r="Y81" s="38"/>
      <c r="Z81" s="38"/>
      <c r="AA81" s="38"/>
      <c r="AB81" s="38"/>
      <c r="AC81" s="38"/>
      <c r="AD81" s="38"/>
      <c r="AE81" s="38"/>
    </row>
    <row r="82" s="2" customFormat="1" ht="15.15" customHeight="1">
      <c r="A82" s="38"/>
      <c r="B82" s="39"/>
      <c r="C82" s="32" t="s">
        <v>31</v>
      </c>
      <c r="D82" s="40"/>
      <c r="E82" s="40"/>
      <c r="F82" s="27" t="str">
        <f>IF(E20="","",E20)</f>
        <v>Vyplň údaj</v>
      </c>
      <c r="G82" s="40"/>
      <c r="H82" s="40"/>
      <c r="I82" s="151" t="s">
        <v>36</v>
      </c>
      <c r="J82" s="36" t="str">
        <f>E26</f>
        <v>Věra Trnková</v>
      </c>
      <c r="K82" s="40"/>
      <c r="L82" s="149"/>
      <c r="S82" s="38"/>
      <c r="T82" s="38"/>
      <c r="U82" s="38"/>
      <c r="V82" s="38"/>
      <c r="W82" s="38"/>
      <c r="X82" s="38"/>
      <c r="Y82" s="38"/>
      <c r="Z82" s="38"/>
      <c r="AA82" s="38"/>
      <c r="AB82" s="38"/>
      <c r="AC82" s="38"/>
      <c r="AD82" s="38"/>
      <c r="AE82" s="38"/>
    </row>
    <row r="83" s="2" customFormat="1" ht="10.32" customHeight="1">
      <c r="A83" s="38"/>
      <c r="B83" s="39"/>
      <c r="C83" s="40"/>
      <c r="D83" s="40"/>
      <c r="E83" s="40"/>
      <c r="F83" s="40"/>
      <c r="G83" s="40"/>
      <c r="H83" s="40"/>
      <c r="I83" s="148"/>
      <c r="J83" s="40"/>
      <c r="K83" s="40"/>
      <c r="L83" s="149"/>
      <c r="S83" s="38"/>
      <c r="T83" s="38"/>
      <c r="U83" s="38"/>
      <c r="V83" s="38"/>
      <c r="W83" s="38"/>
      <c r="X83" s="38"/>
      <c r="Y83" s="38"/>
      <c r="Z83" s="38"/>
      <c r="AA83" s="38"/>
      <c r="AB83" s="38"/>
      <c r="AC83" s="38"/>
      <c r="AD83" s="38"/>
      <c r="AE83" s="38"/>
    </row>
    <row r="84" s="11" customFormat="1" ht="29.28" customHeight="1">
      <c r="A84" s="200"/>
      <c r="B84" s="201"/>
      <c r="C84" s="202" t="s">
        <v>134</v>
      </c>
      <c r="D84" s="203" t="s">
        <v>59</v>
      </c>
      <c r="E84" s="203" t="s">
        <v>55</v>
      </c>
      <c r="F84" s="203" t="s">
        <v>56</v>
      </c>
      <c r="G84" s="203" t="s">
        <v>135</v>
      </c>
      <c r="H84" s="203" t="s">
        <v>136</v>
      </c>
      <c r="I84" s="204" t="s">
        <v>137</v>
      </c>
      <c r="J84" s="203" t="s">
        <v>129</v>
      </c>
      <c r="K84" s="205" t="s">
        <v>138</v>
      </c>
      <c r="L84" s="206"/>
      <c r="M84" s="92" t="s">
        <v>19</v>
      </c>
      <c r="N84" s="93" t="s">
        <v>44</v>
      </c>
      <c r="O84" s="93" t="s">
        <v>139</v>
      </c>
      <c r="P84" s="93" t="s">
        <v>140</v>
      </c>
      <c r="Q84" s="93" t="s">
        <v>141</v>
      </c>
      <c r="R84" s="93" t="s">
        <v>142</v>
      </c>
      <c r="S84" s="93" t="s">
        <v>143</v>
      </c>
      <c r="T84" s="94" t="s">
        <v>144</v>
      </c>
      <c r="U84" s="200"/>
      <c r="V84" s="200"/>
      <c r="W84" s="200"/>
      <c r="X84" s="200"/>
      <c r="Y84" s="200"/>
      <c r="Z84" s="200"/>
      <c r="AA84" s="200"/>
      <c r="AB84" s="200"/>
      <c r="AC84" s="200"/>
      <c r="AD84" s="200"/>
      <c r="AE84" s="200"/>
    </row>
    <row r="85" s="2" customFormat="1" ht="22.8" customHeight="1">
      <c r="A85" s="38"/>
      <c r="B85" s="39"/>
      <c r="C85" s="99" t="s">
        <v>145</v>
      </c>
      <c r="D85" s="40"/>
      <c r="E85" s="40"/>
      <c r="F85" s="40"/>
      <c r="G85" s="40"/>
      <c r="H85" s="40"/>
      <c r="I85" s="148"/>
      <c r="J85" s="207">
        <f>BK85</f>
        <v>0</v>
      </c>
      <c r="K85" s="40"/>
      <c r="L85" s="44"/>
      <c r="M85" s="95"/>
      <c r="N85" s="208"/>
      <c r="O85" s="96"/>
      <c r="P85" s="209">
        <f>SUM(P86:P94)</f>
        <v>0</v>
      </c>
      <c r="Q85" s="96"/>
      <c r="R85" s="209">
        <f>SUM(R86:R94)</f>
        <v>0</v>
      </c>
      <c r="S85" s="96"/>
      <c r="T85" s="210">
        <f>SUM(T86:T94)</f>
        <v>0</v>
      </c>
      <c r="U85" s="38"/>
      <c r="V85" s="38"/>
      <c r="W85" s="38"/>
      <c r="X85" s="38"/>
      <c r="Y85" s="38"/>
      <c r="Z85" s="38"/>
      <c r="AA85" s="38"/>
      <c r="AB85" s="38"/>
      <c r="AC85" s="38"/>
      <c r="AD85" s="38"/>
      <c r="AE85" s="38"/>
      <c r="AT85" s="17" t="s">
        <v>73</v>
      </c>
      <c r="AU85" s="17" t="s">
        <v>130</v>
      </c>
      <c r="BK85" s="211">
        <f>SUM(BK86:BK94)</f>
        <v>0</v>
      </c>
    </row>
    <row r="86" s="2" customFormat="1" ht="21.75" customHeight="1">
      <c r="A86" s="38"/>
      <c r="B86" s="39"/>
      <c r="C86" s="228" t="s">
        <v>81</v>
      </c>
      <c r="D86" s="228" t="s">
        <v>151</v>
      </c>
      <c r="E86" s="229" t="s">
        <v>683</v>
      </c>
      <c r="F86" s="230" t="s">
        <v>684</v>
      </c>
      <c r="G86" s="231" t="s">
        <v>685</v>
      </c>
      <c r="H86" s="232">
        <v>1</v>
      </c>
      <c r="I86" s="233"/>
      <c r="J86" s="234">
        <f>ROUND(I86*H86,2)</f>
        <v>0</v>
      </c>
      <c r="K86" s="230" t="s">
        <v>155</v>
      </c>
      <c r="L86" s="44"/>
      <c r="M86" s="235" t="s">
        <v>19</v>
      </c>
      <c r="N86" s="236" t="s">
        <v>45</v>
      </c>
      <c r="O86" s="84"/>
      <c r="P86" s="237">
        <f>O86*H86</f>
        <v>0</v>
      </c>
      <c r="Q86" s="237">
        <v>0</v>
      </c>
      <c r="R86" s="237">
        <f>Q86*H86</f>
        <v>0</v>
      </c>
      <c r="S86" s="237">
        <v>0</v>
      </c>
      <c r="T86" s="238">
        <f>S86*H86</f>
        <v>0</v>
      </c>
      <c r="U86" s="38"/>
      <c r="V86" s="38"/>
      <c r="W86" s="38"/>
      <c r="X86" s="38"/>
      <c r="Y86" s="38"/>
      <c r="Z86" s="38"/>
      <c r="AA86" s="38"/>
      <c r="AB86" s="38"/>
      <c r="AC86" s="38"/>
      <c r="AD86" s="38"/>
      <c r="AE86" s="38"/>
      <c r="AR86" s="239" t="s">
        <v>114</v>
      </c>
      <c r="AT86" s="239" t="s">
        <v>151</v>
      </c>
      <c r="AU86" s="239" t="s">
        <v>74</v>
      </c>
      <c r="AY86" s="17" t="s">
        <v>148</v>
      </c>
      <c r="BE86" s="240">
        <f>IF(N86="základní",J86,0)</f>
        <v>0</v>
      </c>
      <c r="BF86" s="240">
        <f>IF(N86="snížená",J86,0)</f>
        <v>0</v>
      </c>
      <c r="BG86" s="240">
        <f>IF(N86="zákl. přenesená",J86,0)</f>
        <v>0</v>
      </c>
      <c r="BH86" s="240">
        <f>IF(N86="sníž. přenesená",J86,0)</f>
        <v>0</v>
      </c>
      <c r="BI86" s="240">
        <f>IF(N86="nulová",J86,0)</f>
        <v>0</v>
      </c>
      <c r="BJ86" s="17" t="s">
        <v>81</v>
      </c>
      <c r="BK86" s="240">
        <f>ROUND(I86*H86,2)</f>
        <v>0</v>
      </c>
      <c r="BL86" s="17" t="s">
        <v>114</v>
      </c>
      <c r="BM86" s="239" t="s">
        <v>686</v>
      </c>
    </row>
    <row r="87" s="2" customFormat="1">
      <c r="A87" s="38"/>
      <c r="B87" s="39"/>
      <c r="C87" s="40"/>
      <c r="D87" s="241" t="s">
        <v>157</v>
      </c>
      <c r="E87" s="40"/>
      <c r="F87" s="242" t="s">
        <v>687</v>
      </c>
      <c r="G87" s="40"/>
      <c r="H87" s="40"/>
      <c r="I87" s="148"/>
      <c r="J87" s="40"/>
      <c r="K87" s="40"/>
      <c r="L87" s="44"/>
      <c r="M87" s="243"/>
      <c r="N87" s="244"/>
      <c r="O87" s="84"/>
      <c r="P87" s="84"/>
      <c r="Q87" s="84"/>
      <c r="R87" s="84"/>
      <c r="S87" s="84"/>
      <c r="T87" s="85"/>
      <c r="U87" s="38"/>
      <c r="V87" s="38"/>
      <c r="W87" s="38"/>
      <c r="X87" s="38"/>
      <c r="Y87" s="38"/>
      <c r="Z87" s="38"/>
      <c r="AA87" s="38"/>
      <c r="AB87" s="38"/>
      <c r="AC87" s="38"/>
      <c r="AD87" s="38"/>
      <c r="AE87" s="38"/>
      <c r="AT87" s="17" t="s">
        <v>157</v>
      </c>
      <c r="AU87" s="17" t="s">
        <v>74</v>
      </c>
    </row>
    <row r="88" s="2" customFormat="1" ht="21.75" customHeight="1">
      <c r="A88" s="38"/>
      <c r="B88" s="39"/>
      <c r="C88" s="228" t="s">
        <v>83</v>
      </c>
      <c r="D88" s="228" t="s">
        <v>151</v>
      </c>
      <c r="E88" s="229" t="s">
        <v>688</v>
      </c>
      <c r="F88" s="230" t="s">
        <v>689</v>
      </c>
      <c r="G88" s="231" t="s">
        <v>685</v>
      </c>
      <c r="H88" s="232">
        <v>1</v>
      </c>
      <c r="I88" s="233"/>
      <c r="J88" s="234">
        <f>ROUND(I88*H88,2)</f>
        <v>0</v>
      </c>
      <c r="K88" s="230" t="s">
        <v>155</v>
      </c>
      <c r="L88" s="44"/>
      <c r="M88" s="235" t="s">
        <v>19</v>
      </c>
      <c r="N88" s="236" t="s">
        <v>45</v>
      </c>
      <c r="O88" s="84"/>
      <c r="P88" s="237">
        <f>O88*H88</f>
        <v>0</v>
      </c>
      <c r="Q88" s="237">
        <v>0</v>
      </c>
      <c r="R88" s="237">
        <f>Q88*H88</f>
        <v>0</v>
      </c>
      <c r="S88" s="237">
        <v>0</v>
      </c>
      <c r="T88" s="238">
        <f>S88*H88</f>
        <v>0</v>
      </c>
      <c r="U88" s="38"/>
      <c r="V88" s="38"/>
      <c r="W88" s="38"/>
      <c r="X88" s="38"/>
      <c r="Y88" s="38"/>
      <c r="Z88" s="38"/>
      <c r="AA88" s="38"/>
      <c r="AB88" s="38"/>
      <c r="AC88" s="38"/>
      <c r="AD88" s="38"/>
      <c r="AE88" s="38"/>
      <c r="AR88" s="239" t="s">
        <v>114</v>
      </c>
      <c r="AT88" s="239" t="s">
        <v>151</v>
      </c>
      <c r="AU88" s="239" t="s">
        <v>74</v>
      </c>
      <c r="AY88" s="17" t="s">
        <v>148</v>
      </c>
      <c r="BE88" s="240">
        <f>IF(N88="základní",J88,0)</f>
        <v>0</v>
      </c>
      <c r="BF88" s="240">
        <f>IF(N88="snížená",J88,0)</f>
        <v>0</v>
      </c>
      <c r="BG88" s="240">
        <f>IF(N88="zákl. přenesená",J88,0)</f>
        <v>0</v>
      </c>
      <c r="BH88" s="240">
        <f>IF(N88="sníž. přenesená",J88,0)</f>
        <v>0</v>
      </c>
      <c r="BI88" s="240">
        <f>IF(N88="nulová",J88,0)</f>
        <v>0</v>
      </c>
      <c r="BJ88" s="17" t="s">
        <v>81</v>
      </c>
      <c r="BK88" s="240">
        <f>ROUND(I88*H88,2)</f>
        <v>0</v>
      </c>
      <c r="BL88" s="17" t="s">
        <v>114</v>
      </c>
      <c r="BM88" s="239" t="s">
        <v>690</v>
      </c>
    </row>
    <row r="89" s="2" customFormat="1">
      <c r="A89" s="38"/>
      <c r="B89" s="39"/>
      <c r="C89" s="40"/>
      <c r="D89" s="241" t="s">
        <v>157</v>
      </c>
      <c r="E89" s="40"/>
      <c r="F89" s="242" t="s">
        <v>689</v>
      </c>
      <c r="G89" s="40"/>
      <c r="H89" s="40"/>
      <c r="I89" s="148"/>
      <c r="J89" s="40"/>
      <c r="K89" s="40"/>
      <c r="L89" s="44"/>
      <c r="M89" s="243"/>
      <c r="N89" s="244"/>
      <c r="O89" s="84"/>
      <c r="P89" s="84"/>
      <c r="Q89" s="84"/>
      <c r="R89" s="84"/>
      <c r="S89" s="84"/>
      <c r="T89" s="85"/>
      <c r="U89" s="38"/>
      <c r="V89" s="38"/>
      <c r="W89" s="38"/>
      <c r="X89" s="38"/>
      <c r="Y89" s="38"/>
      <c r="Z89" s="38"/>
      <c r="AA89" s="38"/>
      <c r="AB89" s="38"/>
      <c r="AC89" s="38"/>
      <c r="AD89" s="38"/>
      <c r="AE89" s="38"/>
      <c r="AT89" s="17" t="s">
        <v>157</v>
      </c>
      <c r="AU89" s="17" t="s">
        <v>74</v>
      </c>
    </row>
    <row r="90" s="2" customFormat="1" ht="21.75" customHeight="1">
      <c r="A90" s="38"/>
      <c r="B90" s="39"/>
      <c r="C90" s="228" t="s">
        <v>90</v>
      </c>
      <c r="D90" s="228" t="s">
        <v>151</v>
      </c>
      <c r="E90" s="229" t="s">
        <v>691</v>
      </c>
      <c r="F90" s="230" t="s">
        <v>692</v>
      </c>
      <c r="G90" s="231" t="s">
        <v>685</v>
      </c>
      <c r="H90" s="232">
        <v>1</v>
      </c>
      <c r="I90" s="233"/>
      <c r="J90" s="234">
        <f>ROUND(I90*H90,2)</f>
        <v>0</v>
      </c>
      <c r="K90" s="230" t="s">
        <v>155</v>
      </c>
      <c r="L90" s="44"/>
      <c r="M90" s="235" t="s">
        <v>19</v>
      </c>
      <c r="N90" s="236" t="s">
        <v>45</v>
      </c>
      <c r="O90" s="84"/>
      <c r="P90" s="237">
        <f>O90*H90</f>
        <v>0</v>
      </c>
      <c r="Q90" s="237">
        <v>0</v>
      </c>
      <c r="R90" s="237">
        <f>Q90*H90</f>
        <v>0</v>
      </c>
      <c r="S90" s="237">
        <v>0</v>
      </c>
      <c r="T90" s="238">
        <f>S90*H90</f>
        <v>0</v>
      </c>
      <c r="U90" s="38"/>
      <c r="V90" s="38"/>
      <c r="W90" s="38"/>
      <c r="X90" s="38"/>
      <c r="Y90" s="38"/>
      <c r="Z90" s="38"/>
      <c r="AA90" s="38"/>
      <c r="AB90" s="38"/>
      <c r="AC90" s="38"/>
      <c r="AD90" s="38"/>
      <c r="AE90" s="38"/>
      <c r="AR90" s="239" t="s">
        <v>114</v>
      </c>
      <c r="AT90" s="239" t="s">
        <v>151</v>
      </c>
      <c r="AU90" s="239" t="s">
        <v>74</v>
      </c>
      <c r="AY90" s="17" t="s">
        <v>148</v>
      </c>
      <c r="BE90" s="240">
        <f>IF(N90="základní",J90,0)</f>
        <v>0</v>
      </c>
      <c r="BF90" s="240">
        <f>IF(N90="snížená",J90,0)</f>
        <v>0</v>
      </c>
      <c r="BG90" s="240">
        <f>IF(N90="zákl. přenesená",J90,0)</f>
        <v>0</v>
      </c>
      <c r="BH90" s="240">
        <f>IF(N90="sníž. přenesená",J90,0)</f>
        <v>0</v>
      </c>
      <c r="BI90" s="240">
        <f>IF(N90="nulová",J90,0)</f>
        <v>0</v>
      </c>
      <c r="BJ90" s="17" t="s">
        <v>81</v>
      </c>
      <c r="BK90" s="240">
        <f>ROUND(I90*H90,2)</f>
        <v>0</v>
      </c>
      <c r="BL90" s="17" t="s">
        <v>114</v>
      </c>
      <c r="BM90" s="239" t="s">
        <v>693</v>
      </c>
    </row>
    <row r="91" s="2" customFormat="1">
      <c r="A91" s="38"/>
      <c r="B91" s="39"/>
      <c r="C91" s="40"/>
      <c r="D91" s="241" t="s">
        <v>157</v>
      </c>
      <c r="E91" s="40"/>
      <c r="F91" s="242" t="s">
        <v>694</v>
      </c>
      <c r="G91" s="40"/>
      <c r="H91" s="40"/>
      <c r="I91" s="148"/>
      <c r="J91" s="40"/>
      <c r="K91" s="40"/>
      <c r="L91" s="44"/>
      <c r="M91" s="243"/>
      <c r="N91" s="244"/>
      <c r="O91" s="84"/>
      <c r="P91" s="84"/>
      <c r="Q91" s="84"/>
      <c r="R91" s="84"/>
      <c r="S91" s="84"/>
      <c r="T91" s="85"/>
      <c r="U91" s="38"/>
      <c r="V91" s="38"/>
      <c r="W91" s="38"/>
      <c r="X91" s="38"/>
      <c r="Y91" s="38"/>
      <c r="Z91" s="38"/>
      <c r="AA91" s="38"/>
      <c r="AB91" s="38"/>
      <c r="AC91" s="38"/>
      <c r="AD91" s="38"/>
      <c r="AE91" s="38"/>
      <c r="AT91" s="17" t="s">
        <v>157</v>
      </c>
      <c r="AU91" s="17" t="s">
        <v>74</v>
      </c>
    </row>
    <row r="92" s="2" customFormat="1">
      <c r="A92" s="38"/>
      <c r="B92" s="39"/>
      <c r="C92" s="40"/>
      <c r="D92" s="241" t="s">
        <v>695</v>
      </c>
      <c r="E92" s="40"/>
      <c r="F92" s="245" t="s">
        <v>696</v>
      </c>
      <c r="G92" s="40"/>
      <c r="H92" s="40"/>
      <c r="I92" s="148"/>
      <c r="J92" s="40"/>
      <c r="K92" s="40"/>
      <c r="L92" s="44"/>
      <c r="M92" s="243"/>
      <c r="N92" s="244"/>
      <c r="O92" s="84"/>
      <c r="P92" s="84"/>
      <c r="Q92" s="84"/>
      <c r="R92" s="84"/>
      <c r="S92" s="84"/>
      <c r="T92" s="85"/>
      <c r="U92" s="38"/>
      <c r="V92" s="38"/>
      <c r="W92" s="38"/>
      <c r="X92" s="38"/>
      <c r="Y92" s="38"/>
      <c r="Z92" s="38"/>
      <c r="AA92" s="38"/>
      <c r="AB92" s="38"/>
      <c r="AC92" s="38"/>
      <c r="AD92" s="38"/>
      <c r="AE92" s="38"/>
      <c r="AT92" s="17" t="s">
        <v>695</v>
      </c>
      <c r="AU92" s="17" t="s">
        <v>74</v>
      </c>
    </row>
    <row r="93" s="2" customFormat="1" ht="55.5" customHeight="1">
      <c r="A93" s="38"/>
      <c r="B93" s="39"/>
      <c r="C93" s="228" t="s">
        <v>114</v>
      </c>
      <c r="D93" s="228" t="s">
        <v>151</v>
      </c>
      <c r="E93" s="229" t="s">
        <v>697</v>
      </c>
      <c r="F93" s="230" t="s">
        <v>698</v>
      </c>
      <c r="G93" s="231" t="s">
        <v>685</v>
      </c>
      <c r="H93" s="232">
        <v>1</v>
      </c>
      <c r="I93" s="233"/>
      <c r="J93" s="234">
        <f>ROUND(I93*H93,2)</f>
        <v>0</v>
      </c>
      <c r="K93" s="230" t="s">
        <v>155</v>
      </c>
      <c r="L93" s="44"/>
      <c r="M93" s="235" t="s">
        <v>19</v>
      </c>
      <c r="N93" s="236" t="s">
        <v>45</v>
      </c>
      <c r="O93" s="84"/>
      <c r="P93" s="237">
        <f>O93*H93</f>
        <v>0</v>
      </c>
      <c r="Q93" s="237">
        <v>0</v>
      </c>
      <c r="R93" s="237">
        <f>Q93*H93</f>
        <v>0</v>
      </c>
      <c r="S93" s="237">
        <v>0</v>
      </c>
      <c r="T93" s="238">
        <f>S93*H93</f>
        <v>0</v>
      </c>
      <c r="U93" s="38"/>
      <c r="V93" s="38"/>
      <c r="W93" s="38"/>
      <c r="X93" s="38"/>
      <c r="Y93" s="38"/>
      <c r="Z93" s="38"/>
      <c r="AA93" s="38"/>
      <c r="AB93" s="38"/>
      <c r="AC93" s="38"/>
      <c r="AD93" s="38"/>
      <c r="AE93" s="38"/>
      <c r="AR93" s="239" t="s">
        <v>114</v>
      </c>
      <c r="AT93" s="239" t="s">
        <v>151</v>
      </c>
      <c r="AU93" s="239" t="s">
        <v>74</v>
      </c>
      <c r="AY93" s="17" t="s">
        <v>148</v>
      </c>
      <c r="BE93" s="240">
        <f>IF(N93="základní",J93,0)</f>
        <v>0</v>
      </c>
      <c r="BF93" s="240">
        <f>IF(N93="snížená",J93,0)</f>
        <v>0</v>
      </c>
      <c r="BG93" s="240">
        <f>IF(N93="zákl. přenesená",J93,0)</f>
        <v>0</v>
      </c>
      <c r="BH93" s="240">
        <f>IF(N93="sníž. přenesená",J93,0)</f>
        <v>0</v>
      </c>
      <c r="BI93" s="240">
        <f>IF(N93="nulová",J93,0)</f>
        <v>0</v>
      </c>
      <c r="BJ93" s="17" t="s">
        <v>81</v>
      </c>
      <c r="BK93" s="240">
        <f>ROUND(I93*H93,2)</f>
        <v>0</v>
      </c>
      <c r="BL93" s="17" t="s">
        <v>114</v>
      </c>
      <c r="BM93" s="239" t="s">
        <v>699</v>
      </c>
    </row>
    <row r="94" s="2" customFormat="1">
      <c r="A94" s="38"/>
      <c r="B94" s="39"/>
      <c r="C94" s="40"/>
      <c r="D94" s="241" t="s">
        <v>157</v>
      </c>
      <c r="E94" s="40"/>
      <c r="F94" s="242" t="s">
        <v>698</v>
      </c>
      <c r="G94" s="40"/>
      <c r="H94" s="40"/>
      <c r="I94" s="148"/>
      <c r="J94" s="40"/>
      <c r="K94" s="40"/>
      <c r="L94" s="44"/>
      <c r="M94" s="288"/>
      <c r="N94" s="289"/>
      <c r="O94" s="290"/>
      <c r="P94" s="290"/>
      <c r="Q94" s="290"/>
      <c r="R94" s="290"/>
      <c r="S94" s="290"/>
      <c r="T94" s="291"/>
      <c r="U94" s="38"/>
      <c r="V94" s="38"/>
      <c r="W94" s="38"/>
      <c r="X94" s="38"/>
      <c r="Y94" s="38"/>
      <c r="Z94" s="38"/>
      <c r="AA94" s="38"/>
      <c r="AB94" s="38"/>
      <c r="AC94" s="38"/>
      <c r="AD94" s="38"/>
      <c r="AE94" s="38"/>
      <c r="AT94" s="17" t="s">
        <v>157</v>
      </c>
      <c r="AU94" s="17" t="s">
        <v>74</v>
      </c>
    </row>
    <row r="95" s="2" customFormat="1" ht="6.96" customHeight="1">
      <c r="A95" s="38"/>
      <c r="B95" s="59"/>
      <c r="C95" s="60"/>
      <c r="D95" s="60"/>
      <c r="E95" s="60"/>
      <c r="F95" s="60"/>
      <c r="G95" s="60"/>
      <c r="H95" s="60"/>
      <c r="I95" s="176"/>
      <c r="J95" s="60"/>
      <c r="K95" s="60"/>
      <c r="L95" s="44"/>
      <c r="M95" s="38"/>
      <c r="O95" s="38"/>
      <c r="P95" s="38"/>
      <c r="Q95" s="38"/>
      <c r="R95" s="38"/>
      <c r="S95" s="38"/>
      <c r="T95" s="38"/>
      <c r="U95" s="38"/>
      <c r="V95" s="38"/>
      <c r="W95" s="38"/>
      <c r="X95" s="38"/>
      <c r="Y95" s="38"/>
      <c r="Z95" s="38"/>
      <c r="AA95" s="38"/>
      <c r="AB95" s="38"/>
      <c r="AC95" s="38"/>
      <c r="AD95" s="38"/>
      <c r="AE95" s="38"/>
    </row>
  </sheetData>
  <sheetProtection sheet="1" autoFilter="0" formatColumns="0" formatRows="0" objects="1" scenarios="1" spinCount="100000" saltValue="aoh6xfkT1ktRH6iQgKvVXdVKwXWRMNwgiqPODe8Zl5GHG0HB92W3ytBZbwor8Xsq0tELxJ9SsZ01/Jp+Bu1ETg==" hashValue="BMRxDztpnvjnxjIGyDohADFTgx4rd488+pk5r1QYCmxbDVlSDsFpZk5XjoulJR89Gnv+vnLaHc8qpf2BbBIPMQ==" algorithmName="SHA-512" password="CC35"/>
  <autoFilter ref="C84:K94"/>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115</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120</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výhybek v žst Boletice nad Labem a žst Děčín východ</v>
      </c>
      <c r="F7" s="145"/>
      <c r="G7" s="145"/>
      <c r="H7" s="145"/>
      <c r="I7" s="139"/>
      <c r="L7" s="20"/>
    </row>
    <row r="8" hidden="1">
      <c r="B8" s="20"/>
      <c r="D8" s="145" t="s">
        <v>121</v>
      </c>
      <c r="L8" s="20"/>
    </row>
    <row r="9" hidden="1" s="1" customFormat="1" ht="16.5" customHeight="1">
      <c r="B9" s="20"/>
      <c r="E9" s="146" t="s">
        <v>700</v>
      </c>
      <c r="F9" s="1"/>
      <c r="G9" s="1"/>
      <c r="H9" s="1"/>
      <c r="I9" s="139"/>
      <c r="L9" s="20"/>
    </row>
    <row r="10" hidden="1" s="1" customFormat="1" ht="12" customHeight="1">
      <c r="B10" s="20"/>
      <c r="D10" s="145" t="s">
        <v>123</v>
      </c>
      <c r="I10" s="139"/>
      <c r="L10" s="20"/>
    </row>
    <row r="11" hidden="1" s="2" customFormat="1" ht="16.5" customHeight="1">
      <c r="A11" s="38"/>
      <c r="B11" s="44"/>
      <c r="C11" s="38"/>
      <c r="D11" s="38"/>
      <c r="E11" s="147" t="s">
        <v>701</v>
      </c>
      <c r="F11" s="38"/>
      <c r="G11" s="38"/>
      <c r="H11" s="38"/>
      <c r="I11" s="148"/>
      <c r="J11" s="38"/>
      <c r="K11" s="38"/>
      <c r="L11" s="149"/>
      <c r="S11" s="38"/>
      <c r="T11" s="38"/>
      <c r="U11" s="38"/>
      <c r="V11" s="38"/>
      <c r="W11" s="38"/>
      <c r="X11" s="38"/>
      <c r="Y11" s="38"/>
      <c r="Z11" s="38"/>
      <c r="AA11" s="38"/>
      <c r="AB11" s="38"/>
      <c r="AC11" s="38"/>
      <c r="AD11" s="38"/>
      <c r="AE11" s="38"/>
    </row>
    <row r="12" hidden="1" s="2" customFormat="1" ht="12" customHeight="1">
      <c r="A12" s="38"/>
      <c r="B12" s="44"/>
      <c r="C12" s="38"/>
      <c r="D12" s="145" t="s">
        <v>702</v>
      </c>
      <c r="E12" s="38"/>
      <c r="F12" s="38"/>
      <c r="G12" s="38"/>
      <c r="H12" s="38"/>
      <c r="I12" s="148"/>
      <c r="J12" s="38"/>
      <c r="K12" s="38"/>
      <c r="L12" s="149"/>
      <c r="S12" s="38"/>
      <c r="T12" s="38"/>
      <c r="U12" s="38"/>
      <c r="V12" s="38"/>
      <c r="W12" s="38"/>
      <c r="X12" s="38"/>
      <c r="Y12" s="38"/>
      <c r="Z12" s="38"/>
      <c r="AA12" s="38"/>
      <c r="AB12" s="38"/>
      <c r="AC12" s="38"/>
      <c r="AD12" s="38"/>
      <c r="AE12" s="38"/>
    </row>
    <row r="13" hidden="1" s="2" customFormat="1" ht="16.5" customHeight="1">
      <c r="A13" s="38"/>
      <c r="B13" s="44"/>
      <c r="C13" s="38"/>
      <c r="D13" s="38"/>
      <c r="E13" s="150" t="s">
        <v>703</v>
      </c>
      <c r="F13" s="38"/>
      <c r="G13" s="38"/>
      <c r="H13" s="38"/>
      <c r="I13" s="148"/>
      <c r="J13" s="38"/>
      <c r="K13" s="38"/>
      <c r="L13" s="149"/>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8"/>
      <c r="J14" s="38"/>
      <c r="K14" s="38"/>
      <c r="L14" s="149"/>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1" t="s">
        <v>20</v>
      </c>
      <c r="J15" s="133" t="s">
        <v>19</v>
      </c>
      <c r="K15" s="38"/>
      <c r="L15" s="149"/>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1" t="s">
        <v>23</v>
      </c>
      <c r="J16" s="152" t="str">
        <f>'Rekapitulace stavby'!AN8</f>
        <v>16. 1. 2020</v>
      </c>
      <c r="K16" s="38"/>
      <c r="L16" s="149"/>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8"/>
      <c r="J17" s="38"/>
      <c r="K17" s="38"/>
      <c r="L17" s="149"/>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1" t="s">
        <v>26</v>
      </c>
      <c r="J18" s="133" t="s">
        <v>27</v>
      </c>
      <c r="K18" s="38"/>
      <c r="L18" s="149"/>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1" t="s">
        <v>29</v>
      </c>
      <c r="J19" s="133" t="s">
        <v>30</v>
      </c>
      <c r="K19" s="38"/>
      <c r="L19" s="149"/>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8"/>
      <c r="J20" s="38"/>
      <c r="K20" s="38"/>
      <c r="L20" s="149"/>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1" t="s">
        <v>26</v>
      </c>
      <c r="J21" s="33" t="str">
        <f>'Rekapitulace stavby'!AN13</f>
        <v>Vyplň údaj</v>
      </c>
      <c r="K21" s="38"/>
      <c r="L21" s="149"/>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1" t="s">
        <v>29</v>
      </c>
      <c r="J22" s="33" t="str">
        <f>'Rekapitulace stavby'!AN14</f>
        <v>Vyplň údaj</v>
      </c>
      <c r="K22" s="38"/>
      <c r="L22" s="149"/>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8"/>
      <c r="J23" s="38"/>
      <c r="K23" s="38"/>
      <c r="L23" s="149"/>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1" t="s">
        <v>26</v>
      </c>
      <c r="J24" s="133" t="str">
        <f>IF('Rekapitulace stavby'!AN16="","",'Rekapitulace stavby'!AN16)</f>
        <v/>
      </c>
      <c r="K24" s="38"/>
      <c r="L24" s="149"/>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1" t="s">
        <v>29</v>
      </c>
      <c r="J25" s="133" t="str">
        <f>IF('Rekapitulace stavby'!AN17="","",'Rekapitulace stavby'!AN17)</f>
        <v/>
      </c>
      <c r="K25" s="38"/>
      <c r="L25" s="149"/>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8"/>
      <c r="J26" s="38"/>
      <c r="K26" s="38"/>
      <c r="L26" s="149"/>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1" t="s">
        <v>26</v>
      </c>
      <c r="J27" s="133" t="s">
        <v>19</v>
      </c>
      <c r="K27" s="38"/>
      <c r="L27" s="149"/>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1" t="s">
        <v>29</v>
      </c>
      <c r="J28" s="133" t="s">
        <v>19</v>
      </c>
      <c r="K28" s="38"/>
      <c r="L28" s="149"/>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8"/>
      <c r="J29" s="38"/>
      <c r="K29" s="38"/>
      <c r="L29" s="149"/>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8"/>
      <c r="J30" s="38"/>
      <c r="K30" s="38"/>
      <c r="L30" s="149"/>
      <c r="S30" s="38"/>
      <c r="T30" s="38"/>
      <c r="U30" s="38"/>
      <c r="V30" s="38"/>
      <c r="W30" s="38"/>
      <c r="X30" s="38"/>
      <c r="Y30" s="38"/>
      <c r="Z30" s="38"/>
      <c r="AA30" s="38"/>
      <c r="AB30" s="38"/>
      <c r="AC30" s="38"/>
      <c r="AD30" s="38"/>
      <c r="AE30" s="38"/>
    </row>
    <row r="31" hidden="1" s="8" customFormat="1" ht="83.25" customHeight="1">
      <c r="A31" s="153"/>
      <c r="B31" s="154"/>
      <c r="C31" s="153"/>
      <c r="D31" s="153"/>
      <c r="E31" s="155" t="s">
        <v>39</v>
      </c>
      <c r="F31" s="155"/>
      <c r="G31" s="155"/>
      <c r="H31" s="155"/>
      <c r="I31" s="156"/>
      <c r="J31" s="153"/>
      <c r="K31" s="153"/>
      <c r="L31" s="157"/>
      <c r="S31" s="153"/>
      <c r="T31" s="153"/>
      <c r="U31" s="153"/>
      <c r="V31" s="153"/>
      <c r="W31" s="153"/>
      <c r="X31" s="153"/>
      <c r="Y31" s="153"/>
      <c r="Z31" s="153"/>
      <c r="AA31" s="153"/>
      <c r="AB31" s="153"/>
      <c r="AC31" s="153"/>
      <c r="AD31" s="153"/>
      <c r="AE31" s="153"/>
    </row>
    <row r="32" hidden="1" s="2" customFormat="1" ht="6.96" customHeight="1">
      <c r="A32" s="38"/>
      <c r="B32" s="44"/>
      <c r="C32" s="38"/>
      <c r="D32" s="38"/>
      <c r="E32" s="38"/>
      <c r="F32" s="38"/>
      <c r="G32" s="38"/>
      <c r="H32" s="38"/>
      <c r="I32" s="148"/>
      <c r="J32" s="38"/>
      <c r="K32" s="38"/>
      <c r="L32" s="149"/>
      <c r="S32" s="38"/>
      <c r="T32" s="38"/>
      <c r="U32" s="38"/>
      <c r="V32" s="38"/>
      <c r="W32" s="38"/>
      <c r="X32" s="38"/>
      <c r="Y32" s="38"/>
      <c r="Z32" s="38"/>
      <c r="AA32" s="38"/>
      <c r="AB32" s="38"/>
      <c r="AC32" s="38"/>
      <c r="AD32" s="38"/>
      <c r="AE32" s="38"/>
    </row>
    <row r="33" hidden="1" s="2" customFormat="1" ht="6.96" customHeight="1">
      <c r="A33" s="38"/>
      <c r="B33" s="44"/>
      <c r="C33" s="38"/>
      <c r="D33" s="158"/>
      <c r="E33" s="158"/>
      <c r="F33" s="158"/>
      <c r="G33" s="158"/>
      <c r="H33" s="158"/>
      <c r="I33" s="159"/>
      <c r="J33" s="158"/>
      <c r="K33" s="158"/>
      <c r="L33" s="149"/>
      <c r="S33" s="38"/>
      <c r="T33" s="38"/>
      <c r="U33" s="38"/>
      <c r="V33" s="38"/>
      <c r="W33" s="38"/>
      <c r="X33" s="38"/>
      <c r="Y33" s="38"/>
      <c r="Z33" s="38"/>
      <c r="AA33" s="38"/>
      <c r="AB33" s="38"/>
      <c r="AC33" s="38"/>
      <c r="AD33" s="38"/>
      <c r="AE33" s="38"/>
    </row>
    <row r="34" hidden="1" s="2" customFormat="1" ht="25.44" customHeight="1">
      <c r="A34" s="38"/>
      <c r="B34" s="44"/>
      <c r="C34" s="38"/>
      <c r="D34" s="160" t="s">
        <v>40</v>
      </c>
      <c r="E34" s="38"/>
      <c r="F34" s="38"/>
      <c r="G34" s="38"/>
      <c r="H34" s="38"/>
      <c r="I34" s="148"/>
      <c r="J34" s="161">
        <f>ROUND(J101, 2)</f>
        <v>0</v>
      </c>
      <c r="K34" s="38"/>
      <c r="L34" s="149"/>
      <c r="S34" s="38"/>
      <c r="T34" s="38"/>
      <c r="U34" s="38"/>
      <c r="V34" s="38"/>
      <c r="W34" s="38"/>
      <c r="X34" s="38"/>
      <c r="Y34" s="38"/>
      <c r="Z34" s="38"/>
      <c r="AA34" s="38"/>
      <c r="AB34" s="38"/>
      <c r="AC34" s="38"/>
      <c r="AD34" s="38"/>
      <c r="AE34" s="38"/>
    </row>
    <row r="35" hidden="1" s="2" customFormat="1" ht="6.96" customHeight="1">
      <c r="A35" s="38"/>
      <c r="B35" s="44"/>
      <c r="C35" s="38"/>
      <c r="D35" s="158"/>
      <c r="E35" s="158"/>
      <c r="F35" s="158"/>
      <c r="G35" s="158"/>
      <c r="H35" s="158"/>
      <c r="I35" s="159"/>
      <c r="J35" s="158"/>
      <c r="K35" s="158"/>
      <c r="L35" s="149"/>
      <c r="S35" s="38"/>
      <c r="T35" s="38"/>
      <c r="U35" s="38"/>
      <c r="V35" s="38"/>
      <c r="W35" s="38"/>
      <c r="X35" s="38"/>
      <c r="Y35" s="38"/>
      <c r="Z35" s="38"/>
      <c r="AA35" s="38"/>
      <c r="AB35" s="38"/>
      <c r="AC35" s="38"/>
      <c r="AD35" s="38"/>
      <c r="AE35" s="38"/>
    </row>
    <row r="36" hidden="1" s="2" customFormat="1" ht="14.4" customHeight="1">
      <c r="A36" s="38"/>
      <c r="B36" s="44"/>
      <c r="C36" s="38"/>
      <c r="D36" s="38"/>
      <c r="E36" s="38"/>
      <c r="F36" s="162" t="s">
        <v>42</v>
      </c>
      <c r="G36" s="38"/>
      <c r="H36" s="38"/>
      <c r="I36" s="163" t="s">
        <v>41</v>
      </c>
      <c r="J36" s="162" t="s">
        <v>43</v>
      </c>
      <c r="K36" s="38"/>
      <c r="L36" s="149"/>
      <c r="S36" s="38"/>
      <c r="T36" s="38"/>
      <c r="U36" s="38"/>
      <c r="V36" s="38"/>
      <c r="W36" s="38"/>
      <c r="X36" s="38"/>
      <c r="Y36" s="38"/>
      <c r="Z36" s="38"/>
      <c r="AA36" s="38"/>
      <c r="AB36" s="38"/>
      <c r="AC36" s="38"/>
      <c r="AD36" s="38"/>
      <c r="AE36" s="38"/>
    </row>
    <row r="37" hidden="1" s="2" customFormat="1" ht="14.4" customHeight="1">
      <c r="A37" s="38"/>
      <c r="B37" s="44"/>
      <c r="C37" s="38"/>
      <c r="D37" s="147" t="s">
        <v>44</v>
      </c>
      <c r="E37" s="145" t="s">
        <v>45</v>
      </c>
      <c r="F37" s="164">
        <f>ROUND((SUM(BE101:BE421)),  2)</f>
        <v>0</v>
      </c>
      <c r="G37" s="38"/>
      <c r="H37" s="38"/>
      <c r="I37" s="165">
        <v>0.20999999999999999</v>
      </c>
      <c r="J37" s="164">
        <f>ROUND(((SUM(BE101:BE421))*I37),  2)</f>
        <v>0</v>
      </c>
      <c r="K37" s="38"/>
      <c r="L37" s="149"/>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ROUND((SUM(BF101:BF421)),  2)</f>
        <v>0</v>
      </c>
      <c r="G38" s="38"/>
      <c r="H38" s="38"/>
      <c r="I38" s="165">
        <v>0.14999999999999999</v>
      </c>
      <c r="J38" s="164">
        <f>ROUND(((SUM(BF101:BF421))*I38),  2)</f>
        <v>0</v>
      </c>
      <c r="K38" s="38"/>
      <c r="L38" s="149"/>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ROUND((SUM(BG101:BG421)),  2)</f>
        <v>0</v>
      </c>
      <c r="G39" s="38"/>
      <c r="H39" s="38"/>
      <c r="I39" s="165">
        <v>0.20999999999999999</v>
      </c>
      <c r="J39" s="164">
        <f>0</f>
        <v>0</v>
      </c>
      <c r="K39" s="38"/>
      <c r="L39" s="149"/>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ROUND((SUM(BH101:BH421)),  2)</f>
        <v>0</v>
      </c>
      <c r="G40" s="38"/>
      <c r="H40" s="38"/>
      <c r="I40" s="165">
        <v>0.14999999999999999</v>
      </c>
      <c r="J40" s="164">
        <f>0</f>
        <v>0</v>
      </c>
      <c r="K40" s="38"/>
      <c r="L40" s="149"/>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ROUND((SUM(BI101:BI421)),  2)</f>
        <v>0</v>
      </c>
      <c r="G41" s="38"/>
      <c r="H41" s="38"/>
      <c r="I41" s="165">
        <v>0</v>
      </c>
      <c r="J41" s="164">
        <f>0</f>
        <v>0</v>
      </c>
      <c r="K41" s="38"/>
      <c r="L41" s="149"/>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8"/>
      <c r="J42" s="38"/>
      <c r="K42" s="38"/>
      <c r="L42" s="149"/>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9"/>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9"/>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9"/>
      <c r="S48" s="38"/>
      <c r="T48" s="38"/>
      <c r="U48" s="38"/>
      <c r="V48" s="38"/>
      <c r="W48" s="38"/>
      <c r="X48" s="38"/>
      <c r="Y48" s="38"/>
      <c r="Z48" s="38"/>
      <c r="AA48" s="38"/>
      <c r="AB48" s="38"/>
      <c r="AC48" s="38"/>
      <c r="AD48" s="38"/>
      <c r="AE48" s="38"/>
    </row>
    <row r="49" hidden="1" s="2" customFormat="1" ht="24.96" customHeight="1">
      <c r="A49" s="38"/>
      <c r="B49" s="39"/>
      <c r="C49" s="23" t="s">
        <v>127</v>
      </c>
      <c r="D49" s="40"/>
      <c r="E49" s="40"/>
      <c r="F49" s="40"/>
      <c r="G49" s="40"/>
      <c r="H49" s="40"/>
      <c r="I49" s="148"/>
      <c r="J49" s="40"/>
      <c r="K49" s="40"/>
      <c r="L49" s="149"/>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8"/>
      <c r="J50" s="40"/>
      <c r="K50" s="40"/>
      <c r="L50" s="149"/>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8"/>
      <c r="J51" s="40"/>
      <c r="K51" s="40"/>
      <c r="L51" s="149"/>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výhybek v žst Boletice nad Labem a žst Děčín východ</v>
      </c>
      <c r="F52" s="32"/>
      <c r="G52" s="32"/>
      <c r="H52" s="32"/>
      <c r="I52" s="148"/>
      <c r="J52" s="40"/>
      <c r="K52" s="40"/>
      <c r="L52" s="149"/>
      <c r="S52" s="38"/>
      <c r="T52" s="38"/>
      <c r="U52" s="38"/>
      <c r="V52" s="38"/>
      <c r="W52" s="38"/>
      <c r="X52" s="38"/>
      <c r="Y52" s="38"/>
      <c r="Z52" s="38"/>
      <c r="AA52" s="38"/>
      <c r="AB52" s="38"/>
      <c r="AC52" s="38"/>
      <c r="AD52" s="38"/>
      <c r="AE52" s="38"/>
    </row>
    <row r="53" hidden="1" s="1" customFormat="1" ht="12" customHeight="1">
      <c r="B53" s="21"/>
      <c r="C53" s="32" t="s">
        <v>121</v>
      </c>
      <c r="D53" s="22"/>
      <c r="E53" s="22"/>
      <c r="F53" s="22"/>
      <c r="G53" s="22"/>
      <c r="H53" s="22"/>
      <c r="I53" s="139"/>
      <c r="J53" s="22"/>
      <c r="K53" s="22"/>
      <c r="L53" s="20"/>
    </row>
    <row r="54" hidden="1" s="1" customFormat="1" ht="16.5" customHeight="1">
      <c r="B54" s="21"/>
      <c r="C54" s="22"/>
      <c r="D54" s="22"/>
      <c r="E54" s="180" t="s">
        <v>700</v>
      </c>
      <c r="F54" s="22"/>
      <c r="G54" s="22"/>
      <c r="H54" s="22"/>
      <c r="I54" s="139"/>
      <c r="J54" s="22"/>
      <c r="K54" s="22"/>
      <c r="L54" s="20"/>
    </row>
    <row r="55" hidden="1" s="1" customFormat="1" ht="12" customHeight="1">
      <c r="B55" s="21"/>
      <c r="C55" s="32" t="s">
        <v>123</v>
      </c>
      <c r="D55" s="22"/>
      <c r="E55" s="22"/>
      <c r="F55" s="22"/>
      <c r="G55" s="22"/>
      <c r="H55" s="22"/>
      <c r="I55" s="139"/>
      <c r="J55" s="22"/>
      <c r="K55" s="22"/>
      <c r="L55" s="20"/>
    </row>
    <row r="56" hidden="1" s="2" customFormat="1" ht="16.5" customHeight="1">
      <c r="A56" s="38"/>
      <c r="B56" s="39"/>
      <c r="C56" s="40"/>
      <c r="D56" s="40"/>
      <c r="E56" s="181" t="s">
        <v>701</v>
      </c>
      <c r="F56" s="40"/>
      <c r="G56" s="40"/>
      <c r="H56" s="40"/>
      <c r="I56" s="148"/>
      <c r="J56" s="40"/>
      <c r="K56" s="40"/>
      <c r="L56" s="149"/>
      <c r="S56" s="38"/>
      <c r="T56" s="38"/>
      <c r="U56" s="38"/>
      <c r="V56" s="38"/>
      <c r="W56" s="38"/>
      <c r="X56" s="38"/>
      <c r="Y56" s="38"/>
      <c r="Z56" s="38"/>
      <c r="AA56" s="38"/>
      <c r="AB56" s="38"/>
      <c r="AC56" s="38"/>
      <c r="AD56" s="38"/>
      <c r="AE56" s="38"/>
    </row>
    <row r="57" hidden="1" s="2" customFormat="1" ht="12" customHeight="1">
      <c r="A57" s="38"/>
      <c r="B57" s="39"/>
      <c r="C57" s="32" t="s">
        <v>702</v>
      </c>
      <c r="D57" s="40"/>
      <c r="E57" s="40"/>
      <c r="F57" s="40"/>
      <c r="G57" s="40"/>
      <c r="H57" s="40"/>
      <c r="I57" s="148"/>
      <c r="J57" s="40"/>
      <c r="K57" s="40"/>
      <c r="L57" s="149"/>
      <c r="S57" s="38"/>
      <c r="T57" s="38"/>
      <c r="U57" s="38"/>
      <c r="V57" s="38"/>
      <c r="W57" s="38"/>
      <c r="X57" s="38"/>
      <c r="Y57" s="38"/>
      <c r="Z57" s="38"/>
      <c r="AA57" s="38"/>
      <c r="AB57" s="38"/>
      <c r="AC57" s="38"/>
      <c r="AD57" s="38"/>
      <c r="AE57" s="38"/>
    </row>
    <row r="58" hidden="1" s="2" customFormat="1" ht="16.5" customHeight="1">
      <c r="A58" s="38"/>
      <c r="B58" s="39"/>
      <c r="C58" s="40"/>
      <c r="D58" s="40"/>
      <c r="E58" s="69" t="str">
        <f>E13</f>
        <v>001 - km 453,770 - propustek</v>
      </c>
      <c r="F58" s="40"/>
      <c r="G58" s="40"/>
      <c r="H58" s="40"/>
      <c r="I58" s="148"/>
      <c r="J58" s="40"/>
      <c r="K58" s="40"/>
      <c r="L58" s="149"/>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8"/>
      <c r="J59" s="40"/>
      <c r="K59" s="40"/>
      <c r="L59" s="149"/>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žst. Boletice nad Labem a žst. Děčín východ</v>
      </c>
      <c r="G60" s="40"/>
      <c r="H60" s="40"/>
      <c r="I60" s="151" t="s">
        <v>23</v>
      </c>
      <c r="J60" s="72" t="str">
        <f>IF(J16="","",J16)</f>
        <v>16. 1. 2020</v>
      </c>
      <c r="K60" s="40"/>
      <c r="L60" s="149"/>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8"/>
      <c r="J61" s="40"/>
      <c r="K61" s="40"/>
      <c r="L61" s="149"/>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1" t="s">
        <v>33</v>
      </c>
      <c r="J62" s="36" t="str">
        <f>E25</f>
        <v xml:space="preserve"> </v>
      </c>
      <c r="K62" s="40"/>
      <c r="L62" s="149"/>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1" t="s">
        <v>36</v>
      </c>
      <c r="J63" s="36" t="str">
        <f>E28</f>
        <v>Věra Trnková</v>
      </c>
      <c r="K63" s="40"/>
      <c r="L63" s="149"/>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8"/>
      <c r="J64" s="40"/>
      <c r="K64" s="40"/>
      <c r="L64" s="149"/>
      <c r="S64" s="38"/>
      <c r="T64" s="38"/>
      <c r="U64" s="38"/>
      <c r="V64" s="38"/>
      <c r="W64" s="38"/>
      <c r="X64" s="38"/>
      <c r="Y64" s="38"/>
      <c r="Z64" s="38"/>
      <c r="AA64" s="38"/>
      <c r="AB64" s="38"/>
      <c r="AC64" s="38"/>
      <c r="AD64" s="38"/>
      <c r="AE64" s="38"/>
    </row>
    <row r="65" hidden="1" s="2" customFormat="1" ht="29.28" customHeight="1">
      <c r="A65" s="38"/>
      <c r="B65" s="39"/>
      <c r="C65" s="182" t="s">
        <v>128</v>
      </c>
      <c r="D65" s="183"/>
      <c r="E65" s="183"/>
      <c r="F65" s="183"/>
      <c r="G65" s="183"/>
      <c r="H65" s="183"/>
      <c r="I65" s="184"/>
      <c r="J65" s="185" t="s">
        <v>129</v>
      </c>
      <c r="K65" s="183"/>
      <c r="L65" s="149"/>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8"/>
      <c r="J66" s="40"/>
      <c r="K66" s="40"/>
      <c r="L66" s="149"/>
      <c r="S66" s="38"/>
      <c r="T66" s="38"/>
      <c r="U66" s="38"/>
      <c r="V66" s="38"/>
      <c r="W66" s="38"/>
      <c r="X66" s="38"/>
      <c r="Y66" s="38"/>
      <c r="Z66" s="38"/>
      <c r="AA66" s="38"/>
      <c r="AB66" s="38"/>
      <c r="AC66" s="38"/>
      <c r="AD66" s="38"/>
      <c r="AE66" s="38"/>
    </row>
    <row r="67" hidden="1" s="2" customFormat="1" ht="22.8" customHeight="1">
      <c r="A67" s="38"/>
      <c r="B67" s="39"/>
      <c r="C67" s="186" t="s">
        <v>72</v>
      </c>
      <c r="D67" s="40"/>
      <c r="E67" s="40"/>
      <c r="F67" s="40"/>
      <c r="G67" s="40"/>
      <c r="H67" s="40"/>
      <c r="I67" s="148"/>
      <c r="J67" s="102">
        <f>J101</f>
        <v>0</v>
      </c>
      <c r="K67" s="40"/>
      <c r="L67" s="149"/>
      <c r="S67" s="38"/>
      <c r="T67" s="38"/>
      <c r="U67" s="38"/>
      <c r="V67" s="38"/>
      <c r="W67" s="38"/>
      <c r="X67" s="38"/>
      <c r="Y67" s="38"/>
      <c r="Z67" s="38"/>
      <c r="AA67" s="38"/>
      <c r="AB67" s="38"/>
      <c r="AC67" s="38"/>
      <c r="AD67" s="38"/>
      <c r="AE67" s="38"/>
      <c r="AU67" s="17" t="s">
        <v>130</v>
      </c>
    </row>
    <row r="68" hidden="1" s="9" customFormat="1" ht="24.96" customHeight="1">
      <c r="A68" s="9"/>
      <c r="B68" s="187"/>
      <c r="C68" s="188"/>
      <c r="D68" s="189" t="s">
        <v>131</v>
      </c>
      <c r="E68" s="190"/>
      <c r="F68" s="190"/>
      <c r="G68" s="190"/>
      <c r="H68" s="190"/>
      <c r="I68" s="191"/>
      <c r="J68" s="192">
        <f>J102</f>
        <v>0</v>
      </c>
      <c r="K68" s="188"/>
      <c r="L68" s="193"/>
      <c r="S68" s="9"/>
      <c r="T68" s="9"/>
      <c r="U68" s="9"/>
      <c r="V68" s="9"/>
      <c r="W68" s="9"/>
      <c r="X68" s="9"/>
      <c r="Y68" s="9"/>
      <c r="Z68" s="9"/>
      <c r="AA68" s="9"/>
      <c r="AB68" s="9"/>
      <c r="AC68" s="9"/>
      <c r="AD68" s="9"/>
      <c r="AE68" s="9"/>
    </row>
    <row r="69" hidden="1" s="10" customFormat="1" ht="19.92" customHeight="1">
      <c r="A69" s="10"/>
      <c r="B69" s="194"/>
      <c r="C69" s="124"/>
      <c r="D69" s="195" t="s">
        <v>704</v>
      </c>
      <c r="E69" s="196"/>
      <c r="F69" s="196"/>
      <c r="G69" s="196"/>
      <c r="H69" s="196"/>
      <c r="I69" s="197"/>
      <c r="J69" s="198">
        <f>J103</f>
        <v>0</v>
      </c>
      <c r="K69" s="124"/>
      <c r="L69" s="199"/>
      <c r="S69" s="10"/>
      <c r="T69" s="10"/>
      <c r="U69" s="10"/>
      <c r="V69" s="10"/>
      <c r="W69" s="10"/>
      <c r="X69" s="10"/>
      <c r="Y69" s="10"/>
      <c r="Z69" s="10"/>
      <c r="AA69" s="10"/>
      <c r="AB69" s="10"/>
      <c r="AC69" s="10"/>
      <c r="AD69" s="10"/>
      <c r="AE69" s="10"/>
    </row>
    <row r="70" hidden="1" s="10" customFormat="1" ht="19.92" customHeight="1">
      <c r="A70" s="10"/>
      <c r="B70" s="194"/>
      <c r="C70" s="124"/>
      <c r="D70" s="195" t="s">
        <v>705</v>
      </c>
      <c r="E70" s="196"/>
      <c r="F70" s="196"/>
      <c r="G70" s="196"/>
      <c r="H70" s="196"/>
      <c r="I70" s="197"/>
      <c r="J70" s="198">
        <f>J196</f>
        <v>0</v>
      </c>
      <c r="K70" s="124"/>
      <c r="L70" s="199"/>
      <c r="S70" s="10"/>
      <c r="T70" s="10"/>
      <c r="U70" s="10"/>
      <c r="V70" s="10"/>
      <c r="W70" s="10"/>
      <c r="X70" s="10"/>
      <c r="Y70" s="10"/>
      <c r="Z70" s="10"/>
      <c r="AA70" s="10"/>
      <c r="AB70" s="10"/>
      <c r="AC70" s="10"/>
      <c r="AD70" s="10"/>
      <c r="AE70" s="10"/>
    </row>
    <row r="71" hidden="1" s="10" customFormat="1" ht="19.92" customHeight="1">
      <c r="A71" s="10"/>
      <c r="B71" s="194"/>
      <c r="C71" s="124"/>
      <c r="D71" s="195" t="s">
        <v>706</v>
      </c>
      <c r="E71" s="196"/>
      <c r="F71" s="196"/>
      <c r="G71" s="196"/>
      <c r="H71" s="196"/>
      <c r="I71" s="197"/>
      <c r="J71" s="198">
        <f>J249</f>
        <v>0</v>
      </c>
      <c r="K71" s="124"/>
      <c r="L71" s="199"/>
      <c r="S71" s="10"/>
      <c r="T71" s="10"/>
      <c r="U71" s="10"/>
      <c r="V71" s="10"/>
      <c r="W71" s="10"/>
      <c r="X71" s="10"/>
      <c r="Y71" s="10"/>
      <c r="Z71" s="10"/>
      <c r="AA71" s="10"/>
      <c r="AB71" s="10"/>
      <c r="AC71" s="10"/>
      <c r="AD71" s="10"/>
      <c r="AE71" s="10"/>
    </row>
    <row r="72" hidden="1" s="10" customFormat="1" ht="19.92" customHeight="1">
      <c r="A72" s="10"/>
      <c r="B72" s="194"/>
      <c r="C72" s="124"/>
      <c r="D72" s="195" t="s">
        <v>707</v>
      </c>
      <c r="E72" s="196"/>
      <c r="F72" s="196"/>
      <c r="G72" s="196"/>
      <c r="H72" s="196"/>
      <c r="I72" s="197"/>
      <c r="J72" s="198">
        <f>J299</f>
        <v>0</v>
      </c>
      <c r="K72" s="124"/>
      <c r="L72" s="199"/>
      <c r="S72" s="10"/>
      <c r="T72" s="10"/>
      <c r="U72" s="10"/>
      <c r="V72" s="10"/>
      <c r="W72" s="10"/>
      <c r="X72" s="10"/>
      <c r="Y72" s="10"/>
      <c r="Z72" s="10"/>
      <c r="AA72" s="10"/>
      <c r="AB72" s="10"/>
      <c r="AC72" s="10"/>
      <c r="AD72" s="10"/>
      <c r="AE72" s="10"/>
    </row>
    <row r="73" hidden="1" s="10" customFormat="1" ht="19.92" customHeight="1">
      <c r="A73" s="10"/>
      <c r="B73" s="194"/>
      <c r="C73" s="124"/>
      <c r="D73" s="195" t="s">
        <v>708</v>
      </c>
      <c r="E73" s="196"/>
      <c r="F73" s="196"/>
      <c r="G73" s="196"/>
      <c r="H73" s="196"/>
      <c r="I73" s="197"/>
      <c r="J73" s="198">
        <f>J321</f>
        <v>0</v>
      </c>
      <c r="K73" s="124"/>
      <c r="L73" s="199"/>
      <c r="S73" s="10"/>
      <c r="T73" s="10"/>
      <c r="U73" s="10"/>
      <c r="V73" s="10"/>
      <c r="W73" s="10"/>
      <c r="X73" s="10"/>
      <c r="Y73" s="10"/>
      <c r="Z73" s="10"/>
      <c r="AA73" s="10"/>
      <c r="AB73" s="10"/>
      <c r="AC73" s="10"/>
      <c r="AD73" s="10"/>
      <c r="AE73" s="10"/>
    </row>
    <row r="74" hidden="1" s="10" customFormat="1" ht="19.92" customHeight="1">
      <c r="A74" s="10"/>
      <c r="B74" s="194"/>
      <c r="C74" s="124"/>
      <c r="D74" s="195" t="s">
        <v>709</v>
      </c>
      <c r="E74" s="196"/>
      <c r="F74" s="196"/>
      <c r="G74" s="196"/>
      <c r="H74" s="196"/>
      <c r="I74" s="197"/>
      <c r="J74" s="198">
        <f>J334</f>
        <v>0</v>
      </c>
      <c r="K74" s="124"/>
      <c r="L74" s="199"/>
      <c r="S74" s="10"/>
      <c r="T74" s="10"/>
      <c r="U74" s="10"/>
      <c r="V74" s="10"/>
      <c r="W74" s="10"/>
      <c r="X74" s="10"/>
      <c r="Y74" s="10"/>
      <c r="Z74" s="10"/>
      <c r="AA74" s="10"/>
      <c r="AB74" s="10"/>
      <c r="AC74" s="10"/>
      <c r="AD74" s="10"/>
      <c r="AE74" s="10"/>
    </row>
    <row r="75" hidden="1" s="10" customFormat="1" ht="19.92" customHeight="1">
      <c r="A75" s="10"/>
      <c r="B75" s="194"/>
      <c r="C75" s="124"/>
      <c r="D75" s="195" t="s">
        <v>710</v>
      </c>
      <c r="E75" s="196"/>
      <c r="F75" s="196"/>
      <c r="G75" s="196"/>
      <c r="H75" s="196"/>
      <c r="I75" s="197"/>
      <c r="J75" s="198">
        <f>J370</f>
        <v>0</v>
      </c>
      <c r="K75" s="124"/>
      <c r="L75" s="199"/>
      <c r="S75" s="10"/>
      <c r="T75" s="10"/>
      <c r="U75" s="10"/>
      <c r="V75" s="10"/>
      <c r="W75" s="10"/>
      <c r="X75" s="10"/>
      <c r="Y75" s="10"/>
      <c r="Z75" s="10"/>
      <c r="AA75" s="10"/>
      <c r="AB75" s="10"/>
      <c r="AC75" s="10"/>
      <c r="AD75" s="10"/>
      <c r="AE75" s="10"/>
    </row>
    <row r="76" hidden="1" s="10" customFormat="1" ht="19.92" customHeight="1">
      <c r="A76" s="10"/>
      <c r="B76" s="194"/>
      <c r="C76" s="124"/>
      <c r="D76" s="195" t="s">
        <v>711</v>
      </c>
      <c r="E76" s="196"/>
      <c r="F76" s="196"/>
      <c r="G76" s="196"/>
      <c r="H76" s="196"/>
      <c r="I76" s="197"/>
      <c r="J76" s="198">
        <f>J386</f>
        <v>0</v>
      </c>
      <c r="K76" s="124"/>
      <c r="L76" s="199"/>
      <c r="S76" s="10"/>
      <c r="T76" s="10"/>
      <c r="U76" s="10"/>
      <c r="V76" s="10"/>
      <c r="W76" s="10"/>
      <c r="X76" s="10"/>
      <c r="Y76" s="10"/>
      <c r="Z76" s="10"/>
      <c r="AA76" s="10"/>
      <c r="AB76" s="10"/>
      <c r="AC76" s="10"/>
      <c r="AD76" s="10"/>
      <c r="AE76" s="10"/>
    </row>
    <row r="77" hidden="1" s="9" customFormat="1" ht="24.96" customHeight="1">
      <c r="A77" s="9"/>
      <c r="B77" s="187"/>
      <c r="C77" s="188"/>
      <c r="D77" s="189" t="s">
        <v>712</v>
      </c>
      <c r="E77" s="190"/>
      <c r="F77" s="190"/>
      <c r="G77" s="190"/>
      <c r="H77" s="190"/>
      <c r="I77" s="191"/>
      <c r="J77" s="192">
        <f>J394</f>
        <v>0</v>
      </c>
      <c r="K77" s="188"/>
      <c r="L77" s="193"/>
      <c r="S77" s="9"/>
      <c r="T77" s="9"/>
      <c r="U77" s="9"/>
      <c r="V77" s="9"/>
      <c r="W77" s="9"/>
      <c r="X77" s="9"/>
      <c r="Y77" s="9"/>
      <c r="Z77" s="9"/>
      <c r="AA77" s="9"/>
      <c r="AB77" s="9"/>
      <c r="AC77" s="9"/>
      <c r="AD77" s="9"/>
      <c r="AE77" s="9"/>
    </row>
    <row r="78" hidden="1" s="2" customFormat="1" ht="21.84" customHeight="1">
      <c r="A78" s="38"/>
      <c r="B78" s="39"/>
      <c r="C78" s="40"/>
      <c r="D78" s="40"/>
      <c r="E78" s="40"/>
      <c r="F78" s="40"/>
      <c r="G78" s="40"/>
      <c r="H78" s="40"/>
      <c r="I78" s="148"/>
      <c r="J78" s="40"/>
      <c r="K78" s="40"/>
      <c r="L78" s="149"/>
      <c r="S78" s="38"/>
      <c r="T78" s="38"/>
      <c r="U78" s="38"/>
      <c r="V78" s="38"/>
      <c r="W78" s="38"/>
      <c r="X78" s="38"/>
      <c r="Y78" s="38"/>
      <c r="Z78" s="38"/>
      <c r="AA78" s="38"/>
      <c r="AB78" s="38"/>
      <c r="AC78" s="38"/>
      <c r="AD78" s="38"/>
      <c r="AE78" s="38"/>
    </row>
    <row r="79" hidden="1" s="2" customFormat="1" ht="6.96" customHeight="1">
      <c r="A79" s="38"/>
      <c r="B79" s="59"/>
      <c r="C79" s="60"/>
      <c r="D79" s="60"/>
      <c r="E79" s="60"/>
      <c r="F79" s="60"/>
      <c r="G79" s="60"/>
      <c r="H79" s="60"/>
      <c r="I79" s="176"/>
      <c r="J79" s="60"/>
      <c r="K79" s="60"/>
      <c r="L79" s="149"/>
      <c r="S79" s="38"/>
      <c r="T79" s="38"/>
      <c r="U79" s="38"/>
      <c r="V79" s="38"/>
      <c r="W79" s="38"/>
      <c r="X79" s="38"/>
      <c r="Y79" s="38"/>
      <c r="Z79" s="38"/>
      <c r="AA79" s="38"/>
      <c r="AB79" s="38"/>
      <c r="AC79" s="38"/>
      <c r="AD79" s="38"/>
      <c r="AE79" s="38"/>
    </row>
    <row r="80" hidden="1"/>
    <row r="81" hidden="1"/>
    <row r="82" hidden="1"/>
    <row r="83" s="2" customFormat="1" ht="6.96" customHeight="1">
      <c r="A83" s="38"/>
      <c r="B83" s="61"/>
      <c r="C83" s="62"/>
      <c r="D83" s="62"/>
      <c r="E83" s="62"/>
      <c r="F83" s="62"/>
      <c r="G83" s="62"/>
      <c r="H83" s="62"/>
      <c r="I83" s="179"/>
      <c r="J83" s="62"/>
      <c r="K83" s="62"/>
      <c r="L83" s="149"/>
      <c r="S83" s="38"/>
      <c r="T83" s="38"/>
      <c r="U83" s="38"/>
      <c r="V83" s="38"/>
      <c r="W83" s="38"/>
      <c r="X83" s="38"/>
      <c r="Y83" s="38"/>
      <c r="Z83" s="38"/>
      <c r="AA83" s="38"/>
      <c r="AB83" s="38"/>
      <c r="AC83" s="38"/>
      <c r="AD83" s="38"/>
      <c r="AE83" s="38"/>
    </row>
    <row r="84" s="2" customFormat="1" ht="24.96" customHeight="1">
      <c r="A84" s="38"/>
      <c r="B84" s="39"/>
      <c r="C84" s="23" t="s">
        <v>133</v>
      </c>
      <c r="D84" s="40"/>
      <c r="E84" s="40"/>
      <c r="F84" s="40"/>
      <c r="G84" s="40"/>
      <c r="H84" s="40"/>
      <c r="I84" s="148"/>
      <c r="J84" s="40"/>
      <c r="K84" s="40"/>
      <c r="L84" s="149"/>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148"/>
      <c r="J85" s="40"/>
      <c r="K85" s="40"/>
      <c r="L85" s="149"/>
      <c r="S85" s="38"/>
      <c r="T85" s="38"/>
      <c r="U85" s="38"/>
      <c r="V85" s="38"/>
      <c r="W85" s="38"/>
      <c r="X85" s="38"/>
      <c r="Y85" s="38"/>
      <c r="Z85" s="38"/>
      <c r="AA85" s="38"/>
      <c r="AB85" s="38"/>
      <c r="AC85" s="38"/>
      <c r="AD85" s="38"/>
      <c r="AE85" s="38"/>
    </row>
    <row r="86" s="2" customFormat="1" ht="12" customHeight="1">
      <c r="A86" s="38"/>
      <c r="B86" s="39"/>
      <c r="C86" s="32" t="s">
        <v>16</v>
      </c>
      <c r="D86" s="40"/>
      <c r="E86" s="40"/>
      <c r="F86" s="40"/>
      <c r="G86" s="40"/>
      <c r="H86" s="40"/>
      <c r="I86" s="148"/>
      <c r="J86" s="40"/>
      <c r="K86" s="40"/>
      <c r="L86" s="149"/>
      <c r="S86" s="38"/>
      <c r="T86" s="38"/>
      <c r="U86" s="38"/>
      <c r="V86" s="38"/>
      <c r="W86" s="38"/>
      <c r="X86" s="38"/>
      <c r="Y86" s="38"/>
      <c r="Z86" s="38"/>
      <c r="AA86" s="38"/>
      <c r="AB86" s="38"/>
      <c r="AC86" s="38"/>
      <c r="AD86" s="38"/>
      <c r="AE86" s="38"/>
    </row>
    <row r="87" s="2" customFormat="1" ht="16.5" customHeight="1">
      <c r="A87" s="38"/>
      <c r="B87" s="39"/>
      <c r="C87" s="40"/>
      <c r="D87" s="40"/>
      <c r="E87" s="180" t="str">
        <f>E7</f>
        <v>Oprava výhybek v žst Boletice nad Labem a žst Děčín východ</v>
      </c>
      <c r="F87" s="32"/>
      <c r="G87" s="32"/>
      <c r="H87" s="32"/>
      <c r="I87" s="148"/>
      <c r="J87" s="40"/>
      <c r="K87" s="40"/>
      <c r="L87" s="149"/>
      <c r="S87" s="38"/>
      <c r="T87" s="38"/>
      <c r="U87" s="38"/>
      <c r="V87" s="38"/>
      <c r="W87" s="38"/>
      <c r="X87" s="38"/>
      <c r="Y87" s="38"/>
      <c r="Z87" s="38"/>
      <c r="AA87" s="38"/>
      <c r="AB87" s="38"/>
      <c r="AC87" s="38"/>
      <c r="AD87" s="38"/>
      <c r="AE87" s="38"/>
    </row>
    <row r="88" s="1" customFormat="1" ht="12" customHeight="1">
      <c r="B88" s="21"/>
      <c r="C88" s="32" t="s">
        <v>121</v>
      </c>
      <c r="D88" s="22"/>
      <c r="E88" s="22"/>
      <c r="F88" s="22"/>
      <c r="G88" s="22"/>
      <c r="H88" s="22"/>
      <c r="I88" s="139"/>
      <c r="J88" s="22"/>
      <c r="K88" s="22"/>
      <c r="L88" s="20"/>
    </row>
    <row r="89" s="1" customFormat="1" ht="16.5" customHeight="1">
      <c r="B89" s="21"/>
      <c r="C89" s="22"/>
      <c r="D89" s="22"/>
      <c r="E89" s="180" t="s">
        <v>700</v>
      </c>
      <c r="F89" s="22"/>
      <c r="G89" s="22"/>
      <c r="H89" s="22"/>
      <c r="I89" s="139"/>
      <c r="J89" s="22"/>
      <c r="K89" s="22"/>
      <c r="L89" s="20"/>
    </row>
    <row r="90" s="1" customFormat="1" ht="12" customHeight="1">
      <c r="B90" s="21"/>
      <c r="C90" s="32" t="s">
        <v>123</v>
      </c>
      <c r="D90" s="22"/>
      <c r="E90" s="22"/>
      <c r="F90" s="22"/>
      <c r="G90" s="22"/>
      <c r="H90" s="22"/>
      <c r="I90" s="139"/>
      <c r="J90" s="22"/>
      <c r="K90" s="22"/>
      <c r="L90" s="20"/>
    </row>
    <row r="91" s="2" customFormat="1" ht="16.5" customHeight="1">
      <c r="A91" s="38"/>
      <c r="B91" s="39"/>
      <c r="C91" s="40"/>
      <c r="D91" s="40"/>
      <c r="E91" s="181" t="s">
        <v>701</v>
      </c>
      <c r="F91" s="40"/>
      <c r="G91" s="40"/>
      <c r="H91" s="40"/>
      <c r="I91" s="148"/>
      <c r="J91" s="40"/>
      <c r="K91" s="40"/>
      <c r="L91" s="149"/>
      <c r="S91" s="38"/>
      <c r="T91" s="38"/>
      <c r="U91" s="38"/>
      <c r="V91" s="38"/>
      <c r="W91" s="38"/>
      <c r="X91" s="38"/>
      <c r="Y91" s="38"/>
      <c r="Z91" s="38"/>
      <c r="AA91" s="38"/>
      <c r="AB91" s="38"/>
      <c r="AC91" s="38"/>
      <c r="AD91" s="38"/>
      <c r="AE91" s="38"/>
    </row>
    <row r="92" s="2" customFormat="1" ht="12" customHeight="1">
      <c r="A92" s="38"/>
      <c r="B92" s="39"/>
      <c r="C92" s="32" t="s">
        <v>702</v>
      </c>
      <c r="D92" s="40"/>
      <c r="E92" s="40"/>
      <c r="F92" s="40"/>
      <c r="G92" s="40"/>
      <c r="H92" s="40"/>
      <c r="I92" s="148"/>
      <c r="J92" s="40"/>
      <c r="K92" s="40"/>
      <c r="L92" s="149"/>
      <c r="S92" s="38"/>
      <c r="T92" s="38"/>
      <c r="U92" s="38"/>
      <c r="V92" s="38"/>
      <c r="W92" s="38"/>
      <c r="X92" s="38"/>
      <c r="Y92" s="38"/>
      <c r="Z92" s="38"/>
      <c r="AA92" s="38"/>
      <c r="AB92" s="38"/>
      <c r="AC92" s="38"/>
      <c r="AD92" s="38"/>
      <c r="AE92" s="38"/>
    </row>
    <row r="93" s="2" customFormat="1" ht="16.5" customHeight="1">
      <c r="A93" s="38"/>
      <c r="B93" s="39"/>
      <c r="C93" s="40"/>
      <c r="D93" s="40"/>
      <c r="E93" s="69" t="str">
        <f>E13</f>
        <v>001 - km 453,770 - propustek</v>
      </c>
      <c r="F93" s="40"/>
      <c r="G93" s="40"/>
      <c r="H93" s="40"/>
      <c r="I93" s="148"/>
      <c r="J93" s="40"/>
      <c r="K93" s="40"/>
      <c r="L93" s="149"/>
      <c r="S93" s="38"/>
      <c r="T93" s="38"/>
      <c r="U93" s="38"/>
      <c r="V93" s="38"/>
      <c r="W93" s="38"/>
      <c r="X93" s="38"/>
      <c r="Y93" s="38"/>
      <c r="Z93" s="38"/>
      <c r="AA93" s="38"/>
      <c r="AB93" s="38"/>
      <c r="AC93" s="38"/>
      <c r="AD93" s="38"/>
      <c r="AE93" s="38"/>
    </row>
    <row r="94" s="2" customFormat="1" ht="6.96" customHeight="1">
      <c r="A94" s="38"/>
      <c r="B94" s="39"/>
      <c r="C94" s="40"/>
      <c r="D94" s="40"/>
      <c r="E94" s="40"/>
      <c r="F94" s="40"/>
      <c r="G94" s="40"/>
      <c r="H94" s="40"/>
      <c r="I94" s="148"/>
      <c r="J94" s="40"/>
      <c r="K94" s="40"/>
      <c r="L94" s="149"/>
      <c r="S94" s="38"/>
      <c r="T94" s="38"/>
      <c r="U94" s="38"/>
      <c r="V94" s="38"/>
      <c r="W94" s="38"/>
      <c r="X94" s="38"/>
      <c r="Y94" s="38"/>
      <c r="Z94" s="38"/>
      <c r="AA94" s="38"/>
      <c r="AB94" s="38"/>
      <c r="AC94" s="38"/>
      <c r="AD94" s="38"/>
      <c r="AE94" s="38"/>
    </row>
    <row r="95" s="2" customFormat="1" ht="12" customHeight="1">
      <c r="A95" s="38"/>
      <c r="B95" s="39"/>
      <c r="C95" s="32" t="s">
        <v>21</v>
      </c>
      <c r="D95" s="40"/>
      <c r="E95" s="40"/>
      <c r="F95" s="27" t="str">
        <f>F16</f>
        <v>žst. Boletice nad Labem a žst. Děčín východ</v>
      </c>
      <c r="G95" s="40"/>
      <c r="H95" s="40"/>
      <c r="I95" s="151" t="s">
        <v>23</v>
      </c>
      <c r="J95" s="72" t="str">
        <f>IF(J16="","",J16)</f>
        <v>16. 1. 2020</v>
      </c>
      <c r="K95" s="40"/>
      <c r="L95" s="149"/>
      <c r="S95" s="38"/>
      <c r="T95" s="38"/>
      <c r="U95" s="38"/>
      <c r="V95" s="38"/>
      <c r="W95" s="38"/>
      <c r="X95" s="38"/>
      <c r="Y95" s="38"/>
      <c r="Z95" s="38"/>
      <c r="AA95" s="38"/>
      <c r="AB95" s="38"/>
      <c r="AC95" s="38"/>
      <c r="AD95" s="38"/>
      <c r="AE95" s="38"/>
    </row>
    <row r="96" s="2" customFormat="1" ht="6.96" customHeight="1">
      <c r="A96" s="38"/>
      <c r="B96" s="39"/>
      <c r="C96" s="40"/>
      <c r="D96" s="40"/>
      <c r="E96" s="40"/>
      <c r="F96" s="40"/>
      <c r="G96" s="40"/>
      <c r="H96" s="40"/>
      <c r="I96" s="148"/>
      <c r="J96" s="40"/>
      <c r="K96" s="40"/>
      <c r="L96" s="149"/>
      <c r="S96" s="38"/>
      <c r="T96" s="38"/>
      <c r="U96" s="38"/>
      <c r="V96" s="38"/>
      <c r="W96" s="38"/>
      <c r="X96" s="38"/>
      <c r="Y96" s="38"/>
      <c r="Z96" s="38"/>
      <c r="AA96" s="38"/>
      <c r="AB96" s="38"/>
      <c r="AC96" s="38"/>
      <c r="AD96" s="38"/>
      <c r="AE96" s="38"/>
    </row>
    <row r="97" s="2" customFormat="1" ht="15.15" customHeight="1">
      <c r="A97" s="38"/>
      <c r="B97" s="39"/>
      <c r="C97" s="32" t="s">
        <v>25</v>
      </c>
      <c r="D97" s="40"/>
      <c r="E97" s="40"/>
      <c r="F97" s="27" t="str">
        <f>E19</f>
        <v>Správa železnic, OŘ ÚNL</v>
      </c>
      <c r="G97" s="40"/>
      <c r="H97" s="40"/>
      <c r="I97" s="151" t="s">
        <v>33</v>
      </c>
      <c r="J97" s="36" t="str">
        <f>E25</f>
        <v xml:space="preserve"> </v>
      </c>
      <c r="K97" s="40"/>
      <c r="L97" s="149"/>
      <c r="S97" s="38"/>
      <c r="T97" s="38"/>
      <c r="U97" s="38"/>
      <c r="V97" s="38"/>
      <c r="W97" s="38"/>
      <c r="X97" s="38"/>
      <c r="Y97" s="38"/>
      <c r="Z97" s="38"/>
      <c r="AA97" s="38"/>
      <c r="AB97" s="38"/>
      <c r="AC97" s="38"/>
      <c r="AD97" s="38"/>
      <c r="AE97" s="38"/>
    </row>
    <row r="98" s="2" customFormat="1" ht="15.15" customHeight="1">
      <c r="A98" s="38"/>
      <c r="B98" s="39"/>
      <c r="C98" s="32" t="s">
        <v>31</v>
      </c>
      <c r="D98" s="40"/>
      <c r="E98" s="40"/>
      <c r="F98" s="27" t="str">
        <f>IF(E22="","",E22)</f>
        <v>Vyplň údaj</v>
      </c>
      <c r="G98" s="40"/>
      <c r="H98" s="40"/>
      <c r="I98" s="151" t="s">
        <v>36</v>
      </c>
      <c r="J98" s="36" t="str">
        <f>E28</f>
        <v>Věra Trnková</v>
      </c>
      <c r="K98" s="40"/>
      <c r="L98" s="149"/>
      <c r="S98" s="38"/>
      <c r="T98" s="38"/>
      <c r="U98" s="38"/>
      <c r="V98" s="38"/>
      <c r="W98" s="38"/>
      <c r="X98" s="38"/>
      <c r="Y98" s="38"/>
      <c r="Z98" s="38"/>
      <c r="AA98" s="38"/>
      <c r="AB98" s="38"/>
      <c r="AC98" s="38"/>
      <c r="AD98" s="38"/>
      <c r="AE98" s="38"/>
    </row>
    <row r="99" s="2" customFormat="1" ht="10.32" customHeight="1">
      <c r="A99" s="38"/>
      <c r="B99" s="39"/>
      <c r="C99" s="40"/>
      <c r="D99" s="40"/>
      <c r="E99" s="40"/>
      <c r="F99" s="40"/>
      <c r="G99" s="40"/>
      <c r="H99" s="40"/>
      <c r="I99" s="148"/>
      <c r="J99" s="40"/>
      <c r="K99" s="40"/>
      <c r="L99" s="149"/>
      <c r="S99" s="38"/>
      <c r="T99" s="38"/>
      <c r="U99" s="38"/>
      <c r="V99" s="38"/>
      <c r="W99" s="38"/>
      <c r="X99" s="38"/>
      <c r="Y99" s="38"/>
      <c r="Z99" s="38"/>
      <c r="AA99" s="38"/>
      <c r="AB99" s="38"/>
      <c r="AC99" s="38"/>
      <c r="AD99" s="38"/>
      <c r="AE99" s="38"/>
    </row>
    <row r="100" s="11" customFormat="1" ht="29.28" customHeight="1">
      <c r="A100" s="200"/>
      <c r="B100" s="201"/>
      <c r="C100" s="202" t="s">
        <v>134</v>
      </c>
      <c r="D100" s="203" t="s">
        <v>59</v>
      </c>
      <c r="E100" s="203" t="s">
        <v>55</v>
      </c>
      <c r="F100" s="203" t="s">
        <v>56</v>
      </c>
      <c r="G100" s="203" t="s">
        <v>135</v>
      </c>
      <c r="H100" s="203" t="s">
        <v>136</v>
      </c>
      <c r="I100" s="204" t="s">
        <v>137</v>
      </c>
      <c r="J100" s="203" t="s">
        <v>129</v>
      </c>
      <c r="K100" s="205" t="s">
        <v>138</v>
      </c>
      <c r="L100" s="206"/>
      <c r="M100" s="92" t="s">
        <v>19</v>
      </c>
      <c r="N100" s="93" t="s">
        <v>44</v>
      </c>
      <c r="O100" s="93" t="s">
        <v>139</v>
      </c>
      <c r="P100" s="93" t="s">
        <v>140</v>
      </c>
      <c r="Q100" s="93" t="s">
        <v>141</v>
      </c>
      <c r="R100" s="93" t="s">
        <v>142</v>
      </c>
      <c r="S100" s="93" t="s">
        <v>143</v>
      </c>
      <c r="T100" s="94" t="s">
        <v>144</v>
      </c>
      <c r="U100" s="200"/>
      <c r="V100" s="200"/>
      <c r="W100" s="200"/>
      <c r="X100" s="200"/>
      <c r="Y100" s="200"/>
      <c r="Z100" s="200"/>
      <c r="AA100" s="200"/>
      <c r="AB100" s="200"/>
      <c r="AC100" s="200"/>
      <c r="AD100" s="200"/>
      <c r="AE100" s="200"/>
    </row>
    <row r="101" s="2" customFormat="1" ht="22.8" customHeight="1">
      <c r="A101" s="38"/>
      <c r="B101" s="39"/>
      <c r="C101" s="99" t="s">
        <v>145</v>
      </c>
      <c r="D101" s="40"/>
      <c r="E101" s="40"/>
      <c r="F101" s="40"/>
      <c r="G101" s="40"/>
      <c r="H101" s="40"/>
      <c r="I101" s="148"/>
      <c r="J101" s="207">
        <f>BK101</f>
        <v>0</v>
      </c>
      <c r="K101" s="40"/>
      <c r="L101" s="44"/>
      <c r="M101" s="95"/>
      <c r="N101" s="208"/>
      <c r="O101" s="96"/>
      <c r="P101" s="209">
        <f>P102+P394</f>
        <v>0</v>
      </c>
      <c r="Q101" s="96"/>
      <c r="R101" s="209">
        <f>R102+R394</f>
        <v>180.12657370740001</v>
      </c>
      <c r="S101" s="96"/>
      <c r="T101" s="210">
        <f>T102+T394</f>
        <v>32.252970000000005</v>
      </c>
      <c r="U101" s="38"/>
      <c r="V101" s="38"/>
      <c r="W101" s="38"/>
      <c r="X101" s="38"/>
      <c r="Y101" s="38"/>
      <c r="Z101" s="38"/>
      <c r="AA101" s="38"/>
      <c r="AB101" s="38"/>
      <c r="AC101" s="38"/>
      <c r="AD101" s="38"/>
      <c r="AE101" s="38"/>
      <c r="AT101" s="17" t="s">
        <v>73</v>
      </c>
      <c r="AU101" s="17" t="s">
        <v>130</v>
      </c>
      <c r="BK101" s="211">
        <f>BK102+BK394</f>
        <v>0</v>
      </c>
    </row>
    <row r="102" s="12" customFormat="1" ht="25.92" customHeight="1">
      <c r="A102" s="12"/>
      <c r="B102" s="212"/>
      <c r="C102" s="213"/>
      <c r="D102" s="214" t="s">
        <v>73</v>
      </c>
      <c r="E102" s="215" t="s">
        <v>146</v>
      </c>
      <c r="F102" s="215" t="s">
        <v>147</v>
      </c>
      <c r="G102" s="213"/>
      <c r="H102" s="213"/>
      <c r="I102" s="216"/>
      <c r="J102" s="217">
        <f>BK102</f>
        <v>0</v>
      </c>
      <c r="K102" s="213"/>
      <c r="L102" s="218"/>
      <c r="M102" s="219"/>
      <c r="N102" s="220"/>
      <c r="O102" s="220"/>
      <c r="P102" s="221">
        <f>P103+P196+P249+P299+P321+P334+P370+P386</f>
        <v>0</v>
      </c>
      <c r="Q102" s="220"/>
      <c r="R102" s="221">
        <f>R103+R196+R249+R299+R321+R334+R370+R386</f>
        <v>180.03557370740001</v>
      </c>
      <c r="S102" s="220"/>
      <c r="T102" s="222">
        <f>T103+T196+T249+T299+T321+T334+T370+T386</f>
        <v>32.252970000000005</v>
      </c>
      <c r="U102" s="12"/>
      <c r="V102" s="12"/>
      <c r="W102" s="12"/>
      <c r="X102" s="12"/>
      <c r="Y102" s="12"/>
      <c r="Z102" s="12"/>
      <c r="AA102" s="12"/>
      <c r="AB102" s="12"/>
      <c r="AC102" s="12"/>
      <c r="AD102" s="12"/>
      <c r="AE102" s="12"/>
      <c r="AR102" s="223" t="s">
        <v>81</v>
      </c>
      <c r="AT102" s="224" t="s">
        <v>73</v>
      </c>
      <c r="AU102" s="224" t="s">
        <v>74</v>
      </c>
      <c r="AY102" s="223" t="s">
        <v>148</v>
      </c>
      <c r="BK102" s="225">
        <f>BK103+BK196+BK249+BK299+BK321+BK334+BK370+BK386</f>
        <v>0</v>
      </c>
    </row>
    <row r="103" s="12" customFormat="1" ht="22.8" customHeight="1">
      <c r="A103" s="12"/>
      <c r="B103" s="212"/>
      <c r="C103" s="213"/>
      <c r="D103" s="214" t="s">
        <v>73</v>
      </c>
      <c r="E103" s="226" t="s">
        <v>81</v>
      </c>
      <c r="F103" s="226" t="s">
        <v>713</v>
      </c>
      <c r="G103" s="213"/>
      <c r="H103" s="213"/>
      <c r="I103" s="216"/>
      <c r="J103" s="227">
        <f>BK103</f>
        <v>0</v>
      </c>
      <c r="K103" s="213"/>
      <c r="L103" s="218"/>
      <c r="M103" s="219"/>
      <c r="N103" s="220"/>
      <c r="O103" s="220"/>
      <c r="P103" s="221">
        <f>SUM(P104:P195)</f>
        <v>0</v>
      </c>
      <c r="Q103" s="220"/>
      <c r="R103" s="221">
        <f>SUM(R104:R195)</f>
        <v>87.024331050000001</v>
      </c>
      <c r="S103" s="220"/>
      <c r="T103" s="222">
        <f>SUM(T104:T195)</f>
        <v>0</v>
      </c>
      <c r="U103" s="12"/>
      <c r="V103" s="12"/>
      <c r="W103" s="12"/>
      <c r="X103" s="12"/>
      <c r="Y103" s="12"/>
      <c r="Z103" s="12"/>
      <c r="AA103" s="12"/>
      <c r="AB103" s="12"/>
      <c r="AC103" s="12"/>
      <c r="AD103" s="12"/>
      <c r="AE103" s="12"/>
      <c r="AR103" s="223" t="s">
        <v>81</v>
      </c>
      <c r="AT103" s="224" t="s">
        <v>73</v>
      </c>
      <c r="AU103" s="224" t="s">
        <v>81</v>
      </c>
      <c r="AY103" s="223" t="s">
        <v>148</v>
      </c>
      <c r="BK103" s="225">
        <f>SUM(BK104:BK195)</f>
        <v>0</v>
      </c>
    </row>
    <row r="104" s="2" customFormat="1" ht="33" customHeight="1">
      <c r="A104" s="38"/>
      <c r="B104" s="39"/>
      <c r="C104" s="228" t="s">
        <v>81</v>
      </c>
      <c r="D104" s="228" t="s">
        <v>151</v>
      </c>
      <c r="E104" s="229" t="s">
        <v>714</v>
      </c>
      <c r="F104" s="230" t="s">
        <v>715</v>
      </c>
      <c r="G104" s="231" t="s">
        <v>258</v>
      </c>
      <c r="H104" s="232">
        <v>60</v>
      </c>
      <c r="I104" s="233"/>
      <c r="J104" s="234">
        <f>ROUND(I104*H104,2)</f>
        <v>0</v>
      </c>
      <c r="K104" s="230" t="s">
        <v>716</v>
      </c>
      <c r="L104" s="44"/>
      <c r="M104" s="235" t="s">
        <v>19</v>
      </c>
      <c r="N104" s="236" t="s">
        <v>45</v>
      </c>
      <c r="O104" s="84"/>
      <c r="P104" s="237">
        <f>O104*H104</f>
        <v>0</v>
      </c>
      <c r="Q104" s="237">
        <v>0</v>
      </c>
      <c r="R104" s="237">
        <f>Q104*H104</f>
        <v>0</v>
      </c>
      <c r="S104" s="237">
        <v>0</v>
      </c>
      <c r="T104" s="238">
        <f>S104*H104</f>
        <v>0</v>
      </c>
      <c r="U104" s="38"/>
      <c r="V104" s="38"/>
      <c r="W104" s="38"/>
      <c r="X104" s="38"/>
      <c r="Y104" s="38"/>
      <c r="Z104" s="38"/>
      <c r="AA104" s="38"/>
      <c r="AB104" s="38"/>
      <c r="AC104" s="38"/>
      <c r="AD104" s="38"/>
      <c r="AE104" s="38"/>
      <c r="AR104" s="239" t="s">
        <v>114</v>
      </c>
      <c r="AT104" s="239" t="s">
        <v>151</v>
      </c>
      <c r="AU104" s="239" t="s">
        <v>83</v>
      </c>
      <c r="AY104" s="17" t="s">
        <v>148</v>
      </c>
      <c r="BE104" s="240">
        <f>IF(N104="základní",J104,0)</f>
        <v>0</v>
      </c>
      <c r="BF104" s="240">
        <f>IF(N104="snížená",J104,0)</f>
        <v>0</v>
      </c>
      <c r="BG104" s="240">
        <f>IF(N104="zákl. přenesená",J104,0)</f>
        <v>0</v>
      </c>
      <c r="BH104" s="240">
        <f>IF(N104="sníž. přenesená",J104,0)</f>
        <v>0</v>
      </c>
      <c r="BI104" s="240">
        <f>IF(N104="nulová",J104,0)</f>
        <v>0</v>
      </c>
      <c r="BJ104" s="17" t="s">
        <v>81</v>
      </c>
      <c r="BK104" s="240">
        <f>ROUND(I104*H104,2)</f>
        <v>0</v>
      </c>
      <c r="BL104" s="17" t="s">
        <v>114</v>
      </c>
      <c r="BM104" s="239" t="s">
        <v>717</v>
      </c>
    </row>
    <row r="105" s="2" customFormat="1">
      <c r="A105" s="38"/>
      <c r="B105" s="39"/>
      <c r="C105" s="40"/>
      <c r="D105" s="241" t="s">
        <v>157</v>
      </c>
      <c r="E105" s="40"/>
      <c r="F105" s="242" t="s">
        <v>718</v>
      </c>
      <c r="G105" s="40"/>
      <c r="H105" s="40"/>
      <c r="I105" s="148"/>
      <c r="J105" s="40"/>
      <c r="K105" s="40"/>
      <c r="L105" s="44"/>
      <c r="M105" s="243"/>
      <c r="N105" s="244"/>
      <c r="O105" s="84"/>
      <c r="P105" s="84"/>
      <c r="Q105" s="84"/>
      <c r="R105" s="84"/>
      <c r="S105" s="84"/>
      <c r="T105" s="85"/>
      <c r="U105" s="38"/>
      <c r="V105" s="38"/>
      <c r="W105" s="38"/>
      <c r="X105" s="38"/>
      <c r="Y105" s="38"/>
      <c r="Z105" s="38"/>
      <c r="AA105" s="38"/>
      <c r="AB105" s="38"/>
      <c r="AC105" s="38"/>
      <c r="AD105" s="38"/>
      <c r="AE105" s="38"/>
      <c r="AT105" s="17" t="s">
        <v>157</v>
      </c>
      <c r="AU105" s="17" t="s">
        <v>83</v>
      </c>
    </row>
    <row r="106" s="2" customFormat="1">
      <c r="A106" s="38"/>
      <c r="B106" s="39"/>
      <c r="C106" s="40"/>
      <c r="D106" s="241" t="s">
        <v>159</v>
      </c>
      <c r="E106" s="40"/>
      <c r="F106" s="245" t="s">
        <v>719</v>
      </c>
      <c r="G106" s="40"/>
      <c r="H106" s="40"/>
      <c r="I106" s="148"/>
      <c r="J106" s="40"/>
      <c r="K106" s="40"/>
      <c r="L106" s="44"/>
      <c r="M106" s="243"/>
      <c r="N106" s="244"/>
      <c r="O106" s="84"/>
      <c r="P106" s="84"/>
      <c r="Q106" s="84"/>
      <c r="R106" s="84"/>
      <c r="S106" s="84"/>
      <c r="T106" s="85"/>
      <c r="U106" s="38"/>
      <c r="V106" s="38"/>
      <c r="W106" s="38"/>
      <c r="X106" s="38"/>
      <c r="Y106" s="38"/>
      <c r="Z106" s="38"/>
      <c r="AA106" s="38"/>
      <c r="AB106" s="38"/>
      <c r="AC106" s="38"/>
      <c r="AD106" s="38"/>
      <c r="AE106" s="38"/>
      <c r="AT106" s="17" t="s">
        <v>159</v>
      </c>
      <c r="AU106" s="17" t="s">
        <v>83</v>
      </c>
    </row>
    <row r="107" s="2" customFormat="1" ht="21.75" customHeight="1">
      <c r="A107" s="38"/>
      <c r="B107" s="39"/>
      <c r="C107" s="228" t="s">
        <v>83</v>
      </c>
      <c r="D107" s="228" t="s">
        <v>151</v>
      </c>
      <c r="E107" s="229" t="s">
        <v>720</v>
      </c>
      <c r="F107" s="230" t="s">
        <v>721</v>
      </c>
      <c r="G107" s="231" t="s">
        <v>196</v>
      </c>
      <c r="H107" s="232">
        <v>1.2</v>
      </c>
      <c r="I107" s="233"/>
      <c r="J107" s="234">
        <f>ROUND(I107*H107,2)</f>
        <v>0</v>
      </c>
      <c r="K107" s="230" t="s">
        <v>716</v>
      </c>
      <c r="L107" s="44"/>
      <c r="M107" s="235" t="s">
        <v>19</v>
      </c>
      <c r="N107" s="236" t="s">
        <v>45</v>
      </c>
      <c r="O107" s="84"/>
      <c r="P107" s="237">
        <f>O107*H107</f>
        <v>0</v>
      </c>
      <c r="Q107" s="237">
        <v>0</v>
      </c>
      <c r="R107" s="237">
        <f>Q107*H107</f>
        <v>0</v>
      </c>
      <c r="S107" s="237">
        <v>0</v>
      </c>
      <c r="T107" s="238">
        <f>S107*H107</f>
        <v>0</v>
      </c>
      <c r="U107" s="38"/>
      <c r="V107" s="38"/>
      <c r="W107" s="38"/>
      <c r="X107" s="38"/>
      <c r="Y107" s="38"/>
      <c r="Z107" s="38"/>
      <c r="AA107" s="38"/>
      <c r="AB107" s="38"/>
      <c r="AC107" s="38"/>
      <c r="AD107" s="38"/>
      <c r="AE107" s="38"/>
      <c r="AR107" s="239" t="s">
        <v>114</v>
      </c>
      <c r="AT107" s="239" t="s">
        <v>151</v>
      </c>
      <c r="AU107" s="239" t="s">
        <v>83</v>
      </c>
      <c r="AY107" s="17" t="s">
        <v>148</v>
      </c>
      <c r="BE107" s="240">
        <f>IF(N107="základní",J107,0)</f>
        <v>0</v>
      </c>
      <c r="BF107" s="240">
        <f>IF(N107="snížená",J107,0)</f>
        <v>0</v>
      </c>
      <c r="BG107" s="240">
        <f>IF(N107="zákl. přenesená",J107,0)</f>
        <v>0</v>
      </c>
      <c r="BH107" s="240">
        <f>IF(N107="sníž. přenesená",J107,0)</f>
        <v>0</v>
      </c>
      <c r="BI107" s="240">
        <f>IF(N107="nulová",J107,0)</f>
        <v>0</v>
      </c>
      <c r="BJ107" s="17" t="s">
        <v>81</v>
      </c>
      <c r="BK107" s="240">
        <f>ROUND(I107*H107,2)</f>
        <v>0</v>
      </c>
      <c r="BL107" s="17" t="s">
        <v>114</v>
      </c>
      <c r="BM107" s="239" t="s">
        <v>722</v>
      </c>
    </row>
    <row r="108" s="2" customFormat="1">
      <c r="A108" s="38"/>
      <c r="B108" s="39"/>
      <c r="C108" s="40"/>
      <c r="D108" s="241" t="s">
        <v>157</v>
      </c>
      <c r="E108" s="40"/>
      <c r="F108" s="242" t="s">
        <v>723</v>
      </c>
      <c r="G108" s="40"/>
      <c r="H108" s="40"/>
      <c r="I108" s="148"/>
      <c r="J108" s="40"/>
      <c r="K108" s="40"/>
      <c r="L108" s="44"/>
      <c r="M108" s="243"/>
      <c r="N108" s="244"/>
      <c r="O108" s="84"/>
      <c r="P108" s="84"/>
      <c r="Q108" s="84"/>
      <c r="R108" s="84"/>
      <c r="S108" s="84"/>
      <c r="T108" s="85"/>
      <c r="U108" s="38"/>
      <c r="V108" s="38"/>
      <c r="W108" s="38"/>
      <c r="X108" s="38"/>
      <c r="Y108" s="38"/>
      <c r="Z108" s="38"/>
      <c r="AA108" s="38"/>
      <c r="AB108" s="38"/>
      <c r="AC108" s="38"/>
      <c r="AD108" s="38"/>
      <c r="AE108" s="38"/>
      <c r="AT108" s="17" t="s">
        <v>157</v>
      </c>
      <c r="AU108" s="17" t="s">
        <v>83</v>
      </c>
    </row>
    <row r="109" s="2" customFormat="1">
      <c r="A109" s="38"/>
      <c r="B109" s="39"/>
      <c r="C109" s="40"/>
      <c r="D109" s="241" t="s">
        <v>159</v>
      </c>
      <c r="E109" s="40"/>
      <c r="F109" s="245" t="s">
        <v>724</v>
      </c>
      <c r="G109" s="40"/>
      <c r="H109" s="40"/>
      <c r="I109" s="148"/>
      <c r="J109" s="40"/>
      <c r="K109" s="40"/>
      <c r="L109" s="44"/>
      <c r="M109" s="243"/>
      <c r="N109" s="244"/>
      <c r="O109" s="84"/>
      <c r="P109" s="84"/>
      <c r="Q109" s="84"/>
      <c r="R109" s="84"/>
      <c r="S109" s="84"/>
      <c r="T109" s="85"/>
      <c r="U109" s="38"/>
      <c r="V109" s="38"/>
      <c r="W109" s="38"/>
      <c r="X109" s="38"/>
      <c r="Y109" s="38"/>
      <c r="Z109" s="38"/>
      <c r="AA109" s="38"/>
      <c r="AB109" s="38"/>
      <c r="AC109" s="38"/>
      <c r="AD109" s="38"/>
      <c r="AE109" s="38"/>
      <c r="AT109" s="17" t="s">
        <v>159</v>
      </c>
      <c r="AU109" s="17" t="s">
        <v>83</v>
      </c>
    </row>
    <row r="110" s="13" customFormat="1">
      <c r="A110" s="13"/>
      <c r="B110" s="246"/>
      <c r="C110" s="247"/>
      <c r="D110" s="241" t="s">
        <v>173</v>
      </c>
      <c r="E110" s="248" t="s">
        <v>19</v>
      </c>
      <c r="F110" s="249" t="s">
        <v>725</v>
      </c>
      <c r="G110" s="247"/>
      <c r="H110" s="250">
        <v>1.2</v>
      </c>
      <c r="I110" s="251"/>
      <c r="J110" s="247"/>
      <c r="K110" s="247"/>
      <c r="L110" s="252"/>
      <c r="M110" s="253"/>
      <c r="N110" s="254"/>
      <c r="O110" s="254"/>
      <c r="P110" s="254"/>
      <c r="Q110" s="254"/>
      <c r="R110" s="254"/>
      <c r="S110" s="254"/>
      <c r="T110" s="255"/>
      <c r="U110" s="13"/>
      <c r="V110" s="13"/>
      <c r="W110" s="13"/>
      <c r="X110" s="13"/>
      <c r="Y110" s="13"/>
      <c r="Z110" s="13"/>
      <c r="AA110" s="13"/>
      <c r="AB110" s="13"/>
      <c r="AC110" s="13"/>
      <c r="AD110" s="13"/>
      <c r="AE110" s="13"/>
      <c r="AT110" s="256" t="s">
        <v>173</v>
      </c>
      <c r="AU110" s="256" t="s">
        <v>83</v>
      </c>
      <c r="AV110" s="13" t="s">
        <v>83</v>
      </c>
      <c r="AW110" s="13" t="s">
        <v>35</v>
      </c>
      <c r="AX110" s="13" t="s">
        <v>81</v>
      </c>
      <c r="AY110" s="256" t="s">
        <v>148</v>
      </c>
    </row>
    <row r="111" s="2" customFormat="1" ht="21.75" customHeight="1">
      <c r="A111" s="38"/>
      <c r="B111" s="39"/>
      <c r="C111" s="228" t="s">
        <v>90</v>
      </c>
      <c r="D111" s="228" t="s">
        <v>151</v>
      </c>
      <c r="E111" s="229" t="s">
        <v>726</v>
      </c>
      <c r="F111" s="230" t="s">
        <v>727</v>
      </c>
      <c r="G111" s="231" t="s">
        <v>273</v>
      </c>
      <c r="H111" s="232">
        <v>20</v>
      </c>
      <c r="I111" s="233"/>
      <c r="J111" s="234">
        <f>ROUND(I111*H111,2)</f>
        <v>0</v>
      </c>
      <c r="K111" s="230" t="s">
        <v>716</v>
      </c>
      <c r="L111" s="44"/>
      <c r="M111" s="235" t="s">
        <v>19</v>
      </c>
      <c r="N111" s="236" t="s">
        <v>45</v>
      </c>
      <c r="O111" s="84"/>
      <c r="P111" s="237">
        <f>O111*H111</f>
        <v>0</v>
      </c>
      <c r="Q111" s="237">
        <v>0.036904300000000001</v>
      </c>
      <c r="R111" s="237">
        <f>Q111*H111</f>
        <v>0.73808600000000002</v>
      </c>
      <c r="S111" s="237">
        <v>0</v>
      </c>
      <c r="T111" s="238">
        <f>S111*H111</f>
        <v>0</v>
      </c>
      <c r="U111" s="38"/>
      <c r="V111" s="38"/>
      <c r="W111" s="38"/>
      <c r="X111" s="38"/>
      <c r="Y111" s="38"/>
      <c r="Z111" s="38"/>
      <c r="AA111" s="38"/>
      <c r="AB111" s="38"/>
      <c r="AC111" s="38"/>
      <c r="AD111" s="38"/>
      <c r="AE111" s="38"/>
      <c r="AR111" s="239" t="s">
        <v>114</v>
      </c>
      <c r="AT111" s="239" t="s">
        <v>151</v>
      </c>
      <c r="AU111" s="239" t="s">
        <v>83</v>
      </c>
      <c r="AY111" s="17" t="s">
        <v>148</v>
      </c>
      <c r="BE111" s="240">
        <f>IF(N111="základní",J111,0)</f>
        <v>0</v>
      </c>
      <c r="BF111" s="240">
        <f>IF(N111="snížená",J111,0)</f>
        <v>0</v>
      </c>
      <c r="BG111" s="240">
        <f>IF(N111="zákl. přenesená",J111,0)</f>
        <v>0</v>
      </c>
      <c r="BH111" s="240">
        <f>IF(N111="sníž. přenesená",J111,0)</f>
        <v>0</v>
      </c>
      <c r="BI111" s="240">
        <f>IF(N111="nulová",J111,0)</f>
        <v>0</v>
      </c>
      <c r="BJ111" s="17" t="s">
        <v>81</v>
      </c>
      <c r="BK111" s="240">
        <f>ROUND(I111*H111,2)</f>
        <v>0</v>
      </c>
      <c r="BL111" s="17" t="s">
        <v>114</v>
      </c>
      <c r="BM111" s="239" t="s">
        <v>728</v>
      </c>
    </row>
    <row r="112" s="2" customFormat="1">
      <c r="A112" s="38"/>
      <c r="B112" s="39"/>
      <c r="C112" s="40"/>
      <c r="D112" s="241" t="s">
        <v>157</v>
      </c>
      <c r="E112" s="40"/>
      <c r="F112" s="242" t="s">
        <v>729</v>
      </c>
      <c r="G112" s="40"/>
      <c r="H112" s="40"/>
      <c r="I112" s="148"/>
      <c r="J112" s="40"/>
      <c r="K112" s="40"/>
      <c r="L112" s="44"/>
      <c r="M112" s="243"/>
      <c r="N112" s="244"/>
      <c r="O112" s="84"/>
      <c r="P112" s="84"/>
      <c r="Q112" s="84"/>
      <c r="R112" s="84"/>
      <c r="S112" s="84"/>
      <c r="T112" s="85"/>
      <c r="U112" s="38"/>
      <c r="V112" s="38"/>
      <c r="W112" s="38"/>
      <c r="X112" s="38"/>
      <c r="Y112" s="38"/>
      <c r="Z112" s="38"/>
      <c r="AA112" s="38"/>
      <c r="AB112" s="38"/>
      <c r="AC112" s="38"/>
      <c r="AD112" s="38"/>
      <c r="AE112" s="38"/>
      <c r="AT112" s="17" t="s">
        <v>157</v>
      </c>
      <c r="AU112" s="17" t="s">
        <v>83</v>
      </c>
    </row>
    <row r="113" s="2" customFormat="1">
      <c r="A113" s="38"/>
      <c r="B113" s="39"/>
      <c r="C113" s="40"/>
      <c r="D113" s="241" t="s">
        <v>159</v>
      </c>
      <c r="E113" s="40"/>
      <c r="F113" s="245" t="s">
        <v>730</v>
      </c>
      <c r="G113" s="40"/>
      <c r="H113" s="40"/>
      <c r="I113" s="148"/>
      <c r="J113" s="40"/>
      <c r="K113" s="40"/>
      <c r="L113" s="44"/>
      <c r="M113" s="243"/>
      <c r="N113" s="244"/>
      <c r="O113" s="84"/>
      <c r="P113" s="84"/>
      <c r="Q113" s="84"/>
      <c r="R113" s="84"/>
      <c r="S113" s="84"/>
      <c r="T113" s="85"/>
      <c r="U113" s="38"/>
      <c r="V113" s="38"/>
      <c r="W113" s="38"/>
      <c r="X113" s="38"/>
      <c r="Y113" s="38"/>
      <c r="Z113" s="38"/>
      <c r="AA113" s="38"/>
      <c r="AB113" s="38"/>
      <c r="AC113" s="38"/>
      <c r="AD113" s="38"/>
      <c r="AE113" s="38"/>
      <c r="AT113" s="17" t="s">
        <v>159</v>
      </c>
      <c r="AU113" s="17" t="s">
        <v>83</v>
      </c>
    </row>
    <row r="114" s="2" customFormat="1">
      <c r="A114" s="38"/>
      <c r="B114" s="39"/>
      <c r="C114" s="40"/>
      <c r="D114" s="241" t="s">
        <v>695</v>
      </c>
      <c r="E114" s="40"/>
      <c r="F114" s="245" t="s">
        <v>731</v>
      </c>
      <c r="G114" s="40"/>
      <c r="H114" s="40"/>
      <c r="I114" s="148"/>
      <c r="J114" s="40"/>
      <c r="K114" s="40"/>
      <c r="L114" s="44"/>
      <c r="M114" s="243"/>
      <c r="N114" s="244"/>
      <c r="O114" s="84"/>
      <c r="P114" s="84"/>
      <c r="Q114" s="84"/>
      <c r="R114" s="84"/>
      <c r="S114" s="84"/>
      <c r="T114" s="85"/>
      <c r="U114" s="38"/>
      <c r="V114" s="38"/>
      <c r="W114" s="38"/>
      <c r="X114" s="38"/>
      <c r="Y114" s="38"/>
      <c r="Z114" s="38"/>
      <c r="AA114" s="38"/>
      <c r="AB114" s="38"/>
      <c r="AC114" s="38"/>
      <c r="AD114" s="38"/>
      <c r="AE114" s="38"/>
      <c r="AT114" s="17" t="s">
        <v>695</v>
      </c>
      <c r="AU114" s="17" t="s">
        <v>83</v>
      </c>
    </row>
    <row r="115" s="13" customFormat="1">
      <c r="A115" s="13"/>
      <c r="B115" s="246"/>
      <c r="C115" s="247"/>
      <c r="D115" s="241" t="s">
        <v>173</v>
      </c>
      <c r="E115" s="248" t="s">
        <v>19</v>
      </c>
      <c r="F115" s="249" t="s">
        <v>732</v>
      </c>
      <c r="G115" s="247"/>
      <c r="H115" s="250">
        <v>20</v>
      </c>
      <c r="I115" s="251"/>
      <c r="J115" s="247"/>
      <c r="K115" s="247"/>
      <c r="L115" s="252"/>
      <c r="M115" s="253"/>
      <c r="N115" s="254"/>
      <c r="O115" s="254"/>
      <c r="P115" s="254"/>
      <c r="Q115" s="254"/>
      <c r="R115" s="254"/>
      <c r="S115" s="254"/>
      <c r="T115" s="255"/>
      <c r="U115" s="13"/>
      <c r="V115" s="13"/>
      <c r="W115" s="13"/>
      <c r="X115" s="13"/>
      <c r="Y115" s="13"/>
      <c r="Z115" s="13"/>
      <c r="AA115" s="13"/>
      <c r="AB115" s="13"/>
      <c r="AC115" s="13"/>
      <c r="AD115" s="13"/>
      <c r="AE115" s="13"/>
      <c r="AT115" s="256" t="s">
        <v>173</v>
      </c>
      <c r="AU115" s="256" t="s">
        <v>83</v>
      </c>
      <c r="AV115" s="13" t="s">
        <v>83</v>
      </c>
      <c r="AW115" s="13" t="s">
        <v>35</v>
      </c>
      <c r="AX115" s="13" t="s">
        <v>81</v>
      </c>
      <c r="AY115" s="256" t="s">
        <v>148</v>
      </c>
    </row>
    <row r="116" s="2" customFormat="1" ht="21.75" customHeight="1">
      <c r="A116" s="38"/>
      <c r="B116" s="39"/>
      <c r="C116" s="228" t="s">
        <v>114</v>
      </c>
      <c r="D116" s="228" t="s">
        <v>151</v>
      </c>
      <c r="E116" s="229" t="s">
        <v>733</v>
      </c>
      <c r="F116" s="230" t="s">
        <v>734</v>
      </c>
      <c r="G116" s="231" t="s">
        <v>258</v>
      </c>
      <c r="H116" s="232">
        <v>60</v>
      </c>
      <c r="I116" s="233"/>
      <c r="J116" s="234">
        <f>ROUND(I116*H116,2)</f>
        <v>0</v>
      </c>
      <c r="K116" s="230" t="s">
        <v>716</v>
      </c>
      <c r="L116" s="44"/>
      <c r="M116" s="235" t="s">
        <v>19</v>
      </c>
      <c r="N116" s="236" t="s">
        <v>45</v>
      </c>
      <c r="O116" s="84"/>
      <c r="P116" s="237">
        <f>O116*H116</f>
        <v>0</v>
      </c>
      <c r="Q116" s="237">
        <v>0</v>
      </c>
      <c r="R116" s="237">
        <f>Q116*H116</f>
        <v>0</v>
      </c>
      <c r="S116" s="237">
        <v>0</v>
      </c>
      <c r="T116" s="238">
        <f>S116*H116</f>
        <v>0</v>
      </c>
      <c r="U116" s="38"/>
      <c r="V116" s="38"/>
      <c r="W116" s="38"/>
      <c r="X116" s="38"/>
      <c r="Y116" s="38"/>
      <c r="Z116" s="38"/>
      <c r="AA116" s="38"/>
      <c r="AB116" s="38"/>
      <c r="AC116" s="38"/>
      <c r="AD116" s="38"/>
      <c r="AE116" s="38"/>
      <c r="AR116" s="239" t="s">
        <v>114</v>
      </c>
      <c r="AT116" s="239" t="s">
        <v>151</v>
      </c>
      <c r="AU116" s="239" t="s">
        <v>83</v>
      </c>
      <c r="AY116" s="17" t="s">
        <v>148</v>
      </c>
      <c r="BE116" s="240">
        <f>IF(N116="základní",J116,0)</f>
        <v>0</v>
      </c>
      <c r="BF116" s="240">
        <f>IF(N116="snížená",J116,0)</f>
        <v>0</v>
      </c>
      <c r="BG116" s="240">
        <f>IF(N116="zákl. přenesená",J116,0)</f>
        <v>0</v>
      </c>
      <c r="BH116" s="240">
        <f>IF(N116="sníž. přenesená",J116,0)</f>
        <v>0</v>
      </c>
      <c r="BI116" s="240">
        <f>IF(N116="nulová",J116,0)</f>
        <v>0</v>
      </c>
      <c r="BJ116" s="17" t="s">
        <v>81</v>
      </c>
      <c r="BK116" s="240">
        <f>ROUND(I116*H116,2)</f>
        <v>0</v>
      </c>
      <c r="BL116" s="17" t="s">
        <v>114</v>
      </c>
      <c r="BM116" s="239" t="s">
        <v>735</v>
      </c>
    </row>
    <row r="117" s="2" customFormat="1">
      <c r="A117" s="38"/>
      <c r="B117" s="39"/>
      <c r="C117" s="40"/>
      <c r="D117" s="241" t="s">
        <v>157</v>
      </c>
      <c r="E117" s="40"/>
      <c r="F117" s="242" t="s">
        <v>736</v>
      </c>
      <c r="G117" s="40"/>
      <c r="H117" s="40"/>
      <c r="I117" s="148"/>
      <c r="J117" s="40"/>
      <c r="K117" s="40"/>
      <c r="L117" s="44"/>
      <c r="M117" s="243"/>
      <c r="N117" s="244"/>
      <c r="O117" s="84"/>
      <c r="P117" s="84"/>
      <c r="Q117" s="84"/>
      <c r="R117" s="84"/>
      <c r="S117" s="84"/>
      <c r="T117" s="85"/>
      <c r="U117" s="38"/>
      <c r="V117" s="38"/>
      <c r="W117" s="38"/>
      <c r="X117" s="38"/>
      <c r="Y117" s="38"/>
      <c r="Z117" s="38"/>
      <c r="AA117" s="38"/>
      <c r="AB117" s="38"/>
      <c r="AC117" s="38"/>
      <c r="AD117" s="38"/>
      <c r="AE117" s="38"/>
      <c r="AT117" s="17" t="s">
        <v>157</v>
      </c>
      <c r="AU117" s="17" t="s">
        <v>83</v>
      </c>
    </row>
    <row r="118" s="2" customFormat="1">
      <c r="A118" s="38"/>
      <c r="B118" s="39"/>
      <c r="C118" s="40"/>
      <c r="D118" s="241" t="s">
        <v>159</v>
      </c>
      <c r="E118" s="40"/>
      <c r="F118" s="245" t="s">
        <v>737</v>
      </c>
      <c r="G118" s="40"/>
      <c r="H118" s="40"/>
      <c r="I118" s="148"/>
      <c r="J118" s="40"/>
      <c r="K118" s="40"/>
      <c r="L118" s="44"/>
      <c r="M118" s="243"/>
      <c r="N118" s="244"/>
      <c r="O118" s="84"/>
      <c r="P118" s="84"/>
      <c r="Q118" s="84"/>
      <c r="R118" s="84"/>
      <c r="S118" s="84"/>
      <c r="T118" s="85"/>
      <c r="U118" s="38"/>
      <c r="V118" s="38"/>
      <c r="W118" s="38"/>
      <c r="X118" s="38"/>
      <c r="Y118" s="38"/>
      <c r="Z118" s="38"/>
      <c r="AA118" s="38"/>
      <c r="AB118" s="38"/>
      <c r="AC118" s="38"/>
      <c r="AD118" s="38"/>
      <c r="AE118" s="38"/>
      <c r="AT118" s="17" t="s">
        <v>159</v>
      </c>
      <c r="AU118" s="17" t="s">
        <v>83</v>
      </c>
    </row>
    <row r="119" s="2" customFormat="1">
      <c r="A119" s="38"/>
      <c r="B119" s="39"/>
      <c r="C119" s="40"/>
      <c r="D119" s="241" t="s">
        <v>695</v>
      </c>
      <c r="E119" s="40"/>
      <c r="F119" s="245" t="s">
        <v>738</v>
      </c>
      <c r="G119" s="40"/>
      <c r="H119" s="40"/>
      <c r="I119" s="148"/>
      <c r="J119" s="40"/>
      <c r="K119" s="40"/>
      <c r="L119" s="44"/>
      <c r="M119" s="243"/>
      <c r="N119" s="244"/>
      <c r="O119" s="84"/>
      <c r="P119" s="84"/>
      <c r="Q119" s="84"/>
      <c r="R119" s="84"/>
      <c r="S119" s="84"/>
      <c r="T119" s="85"/>
      <c r="U119" s="38"/>
      <c r="V119" s="38"/>
      <c r="W119" s="38"/>
      <c r="X119" s="38"/>
      <c r="Y119" s="38"/>
      <c r="Z119" s="38"/>
      <c r="AA119" s="38"/>
      <c r="AB119" s="38"/>
      <c r="AC119" s="38"/>
      <c r="AD119" s="38"/>
      <c r="AE119" s="38"/>
      <c r="AT119" s="17" t="s">
        <v>695</v>
      </c>
      <c r="AU119" s="17" t="s">
        <v>83</v>
      </c>
    </row>
    <row r="120" s="2" customFormat="1" ht="33" customHeight="1">
      <c r="A120" s="38"/>
      <c r="B120" s="39"/>
      <c r="C120" s="228" t="s">
        <v>149</v>
      </c>
      <c r="D120" s="228" t="s">
        <v>151</v>
      </c>
      <c r="E120" s="229" t="s">
        <v>739</v>
      </c>
      <c r="F120" s="230" t="s">
        <v>740</v>
      </c>
      <c r="G120" s="231" t="s">
        <v>196</v>
      </c>
      <c r="H120" s="232">
        <v>140.16999999999999</v>
      </c>
      <c r="I120" s="233"/>
      <c r="J120" s="234">
        <f>ROUND(I120*H120,2)</f>
        <v>0</v>
      </c>
      <c r="K120" s="230" t="s">
        <v>716</v>
      </c>
      <c r="L120" s="44"/>
      <c r="M120" s="235" t="s">
        <v>19</v>
      </c>
      <c r="N120" s="236" t="s">
        <v>45</v>
      </c>
      <c r="O120" s="84"/>
      <c r="P120" s="237">
        <f>O120*H120</f>
        <v>0</v>
      </c>
      <c r="Q120" s="237">
        <v>0</v>
      </c>
      <c r="R120" s="237">
        <f>Q120*H120</f>
        <v>0</v>
      </c>
      <c r="S120" s="237">
        <v>0</v>
      </c>
      <c r="T120" s="238">
        <f>S120*H120</f>
        <v>0</v>
      </c>
      <c r="U120" s="38"/>
      <c r="V120" s="38"/>
      <c r="W120" s="38"/>
      <c r="X120" s="38"/>
      <c r="Y120" s="38"/>
      <c r="Z120" s="38"/>
      <c r="AA120" s="38"/>
      <c r="AB120" s="38"/>
      <c r="AC120" s="38"/>
      <c r="AD120" s="38"/>
      <c r="AE120" s="38"/>
      <c r="AR120" s="239" t="s">
        <v>114</v>
      </c>
      <c r="AT120" s="239" t="s">
        <v>151</v>
      </c>
      <c r="AU120" s="239" t="s">
        <v>83</v>
      </c>
      <c r="AY120" s="17" t="s">
        <v>148</v>
      </c>
      <c r="BE120" s="240">
        <f>IF(N120="základní",J120,0)</f>
        <v>0</v>
      </c>
      <c r="BF120" s="240">
        <f>IF(N120="snížená",J120,0)</f>
        <v>0</v>
      </c>
      <c r="BG120" s="240">
        <f>IF(N120="zákl. přenesená",J120,0)</f>
        <v>0</v>
      </c>
      <c r="BH120" s="240">
        <f>IF(N120="sníž. přenesená",J120,0)</f>
        <v>0</v>
      </c>
      <c r="BI120" s="240">
        <f>IF(N120="nulová",J120,0)</f>
        <v>0</v>
      </c>
      <c r="BJ120" s="17" t="s">
        <v>81</v>
      </c>
      <c r="BK120" s="240">
        <f>ROUND(I120*H120,2)</f>
        <v>0</v>
      </c>
      <c r="BL120" s="17" t="s">
        <v>114</v>
      </c>
      <c r="BM120" s="239" t="s">
        <v>741</v>
      </c>
    </row>
    <row r="121" s="2" customFormat="1">
      <c r="A121" s="38"/>
      <c r="B121" s="39"/>
      <c r="C121" s="40"/>
      <c r="D121" s="241" t="s">
        <v>157</v>
      </c>
      <c r="E121" s="40"/>
      <c r="F121" s="242" t="s">
        <v>742</v>
      </c>
      <c r="G121" s="40"/>
      <c r="H121" s="40"/>
      <c r="I121" s="148"/>
      <c r="J121" s="40"/>
      <c r="K121" s="40"/>
      <c r="L121" s="44"/>
      <c r="M121" s="243"/>
      <c r="N121" s="244"/>
      <c r="O121" s="84"/>
      <c r="P121" s="84"/>
      <c r="Q121" s="84"/>
      <c r="R121" s="84"/>
      <c r="S121" s="84"/>
      <c r="T121" s="85"/>
      <c r="U121" s="38"/>
      <c r="V121" s="38"/>
      <c r="W121" s="38"/>
      <c r="X121" s="38"/>
      <c r="Y121" s="38"/>
      <c r="Z121" s="38"/>
      <c r="AA121" s="38"/>
      <c r="AB121" s="38"/>
      <c r="AC121" s="38"/>
      <c r="AD121" s="38"/>
      <c r="AE121" s="38"/>
      <c r="AT121" s="17" t="s">
        <v>157</v>
      </c>
      <c r="AU121" s="17" t="s">
        <v>83</v>
      </c>
    </row>
    <row r="122" s="2" customFormat="1">
      <c r="A122" s="38"/>
      <c r="B122" s="39"/>
      <c r="C122" s="40"/>
      <c r="D122" s="241" t="s">
        <v>159</v>
      </c>
      <c r="E122" s="40"/>
      <c r="F122" s="245" t="s">
        <v>743</v>
      </c>
      <c r="G122" s="40"/>
      <c r="H122" s="40"/>
      <c r="I122" s="148"/>
      <c r="J122" s="40"/>
      <c r="K122" s="40"/>
      <c r="L122" s="44"/>
      <c r="M122" s="243"/>
      <c r="N122" s="244"/>
      <c r="O122" s="84"/>
      <c r="P122" s="84"/>
      <c r="Q122" s="84"/>
      <c r="R122" s="84"/>
      <c r="S122" s="84"/>
      <c r="T122" s="85"/>
      <c r="U122" s="38"/>
      <c r="V122" s="38"/>
      <c r="W122" s="38"/>
      <c r="X122" s="38"/>
      <c r="Y122" s="38"/>
      <c r="Z122" s="38"/>
      <c r="AA122" s="38"/>
      <c r="AB122" s="38"/>
      <c r="AC122" s="38"/>
      <c r="AD122" s="38"/>
      <c r="AE122" s="38"/>
      <c r="AT122" s="17" t="s">
        <v>159</v>
      </c>
      <c r="AU122" s="17" t="s">
        <v>83</v>
      </c>
    </row>
    <row r="123" s="13" customFormat="1">
      <c r="A123" s="13"/>
      <c r="B123" s="246"/>
      <c r="C123" s="247"/>
      <c r="D123" s="241" t="s">
        <v>173</v>
      </c>
      <c r="E123" s="248" t="s">
        <v>19</v>
      </c>
      <c r="F123" s="249" t="s">
        <v>744</v>
      </c>
      <c r="G123" s="247"/>
      <c r="H123" s="250">
        <v>140.16999999999999</v>
      </c>
      <c r="I123" s="251"/>
      <c r="J123" s="247"/>
      <c r="K123" s="247"/>
      <c r="L123" s="252"/>
      <c r="M123" s="253"/>
      <c r="N123" s="254"/>
      <c r="O123" s="254"/>
      <c r="P123" s="254"/>
      <c r="Q123" s="254"/>
      <c r="R123" s="254"/>
      <c r="S123" s="254"/>
      <c r="T123" s="255"/>
      <c r="U123" s="13"/>
      <c r="V123" s="13"/>
      <c r="W123" s="13"/>
      <c r="X123" s="13"/>
      <c r="Y123" s="13"/>
      <c r="Z123" s="13"/>
      <c r="AA123" s="13"/>
      <c r="AB123" s="13"/>
      <c r="AC123" s="13"/>
      <c r="AD123" s="13"/>
      <c r="AE123" s="13"/>
      <c r="AT123" s="256" t="s">
        <v>173</v>
      </c>
      <c r="AU123" s="256" t="s">
        <v>83</v>
      </c>
      <c r="AV123" s="13" t="s">
        <v>83</v>
      </c>
      <c r="AW123" s="13" t="s">
        <v>35</v>
      </c>
      <c r="AX123" s="13" t="s">
        <v>81</v>
      </c>
      <c r="AY123" s="256" t="s">
        <v>148</v>
      </c>
    </row>
    <row r="124" s="2" customFormat="1" ht="33" customHeight="1">
      <c r="A124" s="38"/>
      <c r="B124" s="39"/>
      <c r="C124" s="228" t="s">
        <v>193</v>
      </c>
      <c r="D124" s="228" t="s">
        <v>151</v>
      </c>
      <c r="E124" s="229" t="s">
        <v>745</v>
      </c>
      <c r="F124" s="230" t="s">
        <v>746</v>
      </c>
      <c r="G124" s="231" t="s">
        <v>196</v>
      </c>
      <c r="H124" s="232">
        <v>140.16999999999999</v>
      </c>
      <c r="I124" s="233"/>
      <c r="J124" s="234">
        <f>ROUND(I124*H124,2)</f>
        <v>0</v>
      </c>
      <c r="K124" s="230" t="s">
        <v>716</v>
      </c>
      <c r="L124" s="44"/>
      <c r="M124" s="235" t="s">
        <v>19</v>
      </c>
      <c r="N124" s="236" t="s">
        <v>45</v>
      </c>
      <c r="O124" s="84"/>
      <c r="P124" s="237">
        <f>O124*H124</f>
        <v>0</v>
      </c>
      <c r="Q124" s="237">
        <v>0</v>
      </c>
      <c r="R124" s="237">
        <f>Q124*H124</f>
        <v>0</v>
      </c>
      <c r="S124" s="237">
        <v>0</v>
      </c>
      <c r="T124" s="238">
        <f>S124*H124</f>
        <v>0</v>
      </c>
      <c r="U124" s="38"/>
      <c r="V124" s="38"/>
      <c r="W124" s="38"/>
      <c r="X124" s="38"/>
      <c r="Y124" s="38"/>
      <c r="Z124" s="38"/>
      <c r="AA124" s="38"/>
      <c r="AB124" s="38"/>
      <c r="AC124" s="38"/>
      <c r="AD124" s="38"/>
      <c r="AE124" s="38"/>
      <c r="AR124" s="239" t="s">
        <v>114</v>
      </c>
      <c r="AT124" s="239" t="s">
        <v>151</v>
      </c>
      <c r="AU124" s="239" t="s">
        <v>83</v>
      </c>
      <c r="AY124" s="17" t="s">
        <v>148</v>
      </c>
      <c r="BE124" s="240">
        <f>IF(N124="základní",J124,0)</f>
        <v>0</v>
      </c>
      <c r="BF124" s="240">
        <f>IF(N124="snížená",J124,0)</f>
        <v>0</v>
      </c>
      <c r="BG124" s="240">
        <f>IF(N124="zákl. přenesená",J124,0)</f>
        <v>0</v>
      </c>
      <c r="BH124" s="240">
        <f>IF(N124="sníž. přenesená",J124,0)</f>
        <v>0</v>
      </c>
      <c r="BI124" s="240">
        <f>IF(N124="nulová",J124,0)</f>
        <v>0</v>
      </c>
      <c r="BJ124" s="17" t="s">
        <v>81</v>
      </c>
      <c r="BK124" s="240">
        <f>ROUND(I124*H124,2)</f>
        <v>0</v>
      </c>
      <c r="BL124" s="17" t="s">
        <v>114</v>
      </c>
      <c r="BM124" s="239" t="s">
        <v>747</v>
      </c>
    </row>
    <row r="125" s="2" customFormat="1">
      <c r="A125" s="38"/>
      <c r="B125" s="39"/>
      <c r="C125" s="40"/>
      <c r="D125" s="241" t="s">
        <v>157</v>
      </c>
      <c r="E125" s="40"/>
      <c r="F125" s="242" t="s">
        <v>748</v>
      </c>
      <c r="G125" s="40"/>
      <c r="H125" s="40"/>
      <c r="I125" s="148"/>
      <c r="J125" s="40"/>
      <c r="K125" s="40"/>
      <c r="L125" s="44"/>
      <c r="M125" s="243"/>
      <c r="N125" s="244"/>
      <c r="O125" s="84"/>
      <c r="P125" s="84"/>
      <c r="Q125" s="84"/>
      <c r="R125" s="84"/>
      <c r="S125" s="84"/>
      <c r="T125" s="85"/>
      <c r="U125" s="38"/>
      <c r="V125" s="38"/>
      <c r="W125" s="38"/>
      <c r="X125" s="38"/>
      <c r="Y125" s="38"/>
      <c r="Z125" s="38"/>
      <c r="AA125" s="38"/>
      <c r="AB125" s="38"/>
      <c r="AC125" s="38"/>
      <c r="AD125" s="38"/>
      <c r="AE125" s="38"/>
      <c r="AT125" s="17" t="s">
        <v>157</v>
      </c>
      <c r="AU125" s="17" t="s">
        <v>83</v>
      </c>
    </row>
    <row r="126" s="2" customFormat="1">
      <c r="A126" s="38"/>
      <c r="B126" s="39"/>
      <c r="C126" s="40"/>
      <c r="D126" s="241" t="s">
        <v>159</v>
      </c>
      <c r="E126" s="40"/>
      <c r="F126" s="245" t="s">
        <v>743</v>
      </c>
      <c r="G126" s="40"/>
      <c r="H126" s="40"/>
      <c r="I126" s="148"/>
      <c r="J126" s="40"/>
      <c r="K126" s="40"/>
      <c r="L126" s="44"/>
      <c r="M126" s="243"/>
      <c r="N126" s="244"/>
      <c r="O126" s="84"/>
      <c r="P126" s="84"/>
      <c r="Q126" s="84"/>
      <c r="R126" s="84"/>
      <c r="S126" s="84"/>
      <c r="T126" s="85"/>
      <c r="U126" s="38"/>
      <c r="V126" s="38"/>
      <c r="W126" s="38"/>
      <c r="X126" s="38"/>
      <c r="Y126" s="38"/>
      <c r="Z126" s="38"/>
      <c r="AA126" s="38"/>
      <c r="AB126" s="38"/>
      <c r="AC126" s="38"/>
      <c r="AD126" s="38"/>
      <c r="AE126" s="38"/>
      <c r="AT126" s="17" t="s">
        <v>159</v>
      </c>
      <c r="AU126" s="17" t="s">
        <v>83</v>
      </c>
    </row>
    <row r="127" s="2" customFormat="1" ht="21.75" customHeight="1">
      <c r="A127" s="38"/>
      <c r="B127" s="39"/>
      <c r="C127" s="228" t="s">
        <v>200</v>
      </c>
      <c r="D127" s="228" t="s">
        <v>151</v>
      </c>
      <c r="E127" s="229" t="s">
        <v>749</v>
      </c>
      <c r="F127" s="230" t="s">
        <v>750</v>
      </c>
      <c r="G127" s="231" t="s">
        <v>196</v>
      </c>
      <c r="H127" s="232">
        <v>20</v>
      </c>
      <c r="I127" s="233"/>
      <c r="J127" s="234">
        <f>ROUND(I127*H127,2)</f>
        <v>0</v>
      </c>
      <c r="K127" s="230" t="s">
        <v>716</v>
      </c>
      <c r="L127" s="44"/>
      <c r="M127" s="235" t="s">
        <v>19</v>
      </c>
      <c r="N127" s="236" t="s">
        <v>45</v>
      </c>
      <c r="O127" s="84"/>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114</v>
      </c>
      <c r="AT127" s="239" t="s">
        <v>151</v>
      </c>
      <c r="AU127" s="239" t="s">
        <v>83</v>
      </c>
      <c r="AY127" s="17" t="s">
        <v>148</v>
      </c>
      <c r="BE127" s="240">
        <f>IF(N127="základní",J127,0)</f>
        <v>0</v>
      </c>
      <c r="BF127" s="240">
        <f>IF(N127="snížená",J127,0)</f>
        <v>0</v>
      </c>
      <c r="BG127" s="240">
        <f>IF(N127="zákl. přenesená",J127,0)</f>
        <v>0</v>
      </c>
      <c r="BH127" s="240">
        <f>IF(N127="sníž. přenesená",J127,0)</f>
        <v>0</v>
      </c>
      <c r="BI127" s="240">
        <f>IF(N127="nulová",J127,0)</f>
        <v>0</v>
      </c>
      <c r="BJ127" s="17" t="s">
        <v>81</v>
      </c>
      <c r="BK127" s="240">
        <f>ROUND(I127*H127,2)</f>
        <v>0</v>
      </c>
      <c r="BL127" s="17" t="s">
        <v>114</v>
      </c>
      <c r="BM127" s="239" t="s">
        <v>751</v>
      </c>
    </row>
    <row r="128" s="2" customFormat="1">
      <c r="A128" s="38"/>
      <c r="B128" s="39"/>
      <c r="C128" s="40"/>
      <c r="D128" s="241" t="s">
        <v>157</v>
      </c>
      <c r="E128" s="40"/>
      <c r="F128" s="242" t="s">
        <v>752</v>
      </c>
      <c r="G128" s="40"/>
      <c r="H128" s="40"/>
      <c r="I128" s="148"/>
      <c r="J128" s="40"/>
      <c r="K128" s="40"/>
      <c r="L128" s="44"/>
      <c r="M128" s="243"/>
      <c r="N128" s="244"/>
      <c r="O128" s="84"/>
      <c r="P128" s="84"/>
      <c r="Q128" s="84"/>
      <c r="R128" s="84"/>
      <c r="S128" s="84"/>
      <c r="T128" s="85"/>
      <c r="U128" s="38"/>
      <c r="V128" s="38"/>
      <c r="W128" s="38"/>
      <c r="X128" s="38"/>
      <c r="Y128" s="38"/>
      <c r="Z128" s="38"/>
      <c r="AA128" s="38"/>
      <c r="AB128" s="38"/>
      <c r="AC128" s="38"/>
      <c r="AD128" s="38"/>
      <c r="AE128" s="38"/>
      <c r="AT128" s="17" t="s">
        <v>157</v>
      </c>
      <c r="AU128" s="17" t="s">
        <v>83</v>
      </c>
    </row>
    <row r="129" s="2" customFormat="1">
      <c r="A129" s="38"/>
      <c r="B129" s="39"/>
      <c r="C129" s="40"/>
      <c r="D129" s="241" t="s">
        <v>159</v>
      </c>
      <c r="E129" s="40"/>
      <c r="F129" s="245" t="s">
        <v>753</v>
      </c>
      <c r="G129" s="40"/>
      <c r="H129" s="40"/>
      <c r="I129" s="148"/>
      <c r="J129" s="40"/>
      <c r="K129" s="40"/>
      <c r="L129" s="44"/>
      <c r="M129" s="243"/>
      <c r="N129" s="244"/>
      <c r="O129" s="84"/>
      <c r="P129" s="84"/>
      <c r="Q129" s="84"/>
      <c r="R129" s="84"/>
      <c r="S129" s="84"/>
      <c r="T129" s="85"/>
      <c r="U129" s="38"/>
      <c r="V129" s="38"/>
      <c r="W129" s="38"/>
      <c r="X129" s="38"/>
      <c r="Y129" s="38"/>
      <c r="Z129" s="38"/>
      <c r="AA129" s="38"/>
      <c r="AB129" s="38"/>
      <c r="AC129" s="38"/>
      <c r="AD129" s="38"/>
      <c r="AE129" s="38"/>
      <c r="AT129" s="17" t="s">
        <v>159</v>
      </c>
      <c r="AU129" s="17" t="s">
        <v>83</v>
      </c>
    </row>
    <row r="130" s="13" customFormat="1">
      <c r="A130" s="13"/>
      <c r="B130" s="246"/>
      <c r="C130" s="247"/>
      <c r="D130" s="241" t="s">
        <v>173</v>
      </c>
      <c r="E130" s="248" t="s">
        <v>19</v>
      </c>
      <c r="F130" s="249" t="s">
        <v>754</v>
      </c>
      <c r="G130" s="247"/>
      <c r="H130" s="250">
        <v>20</v>
      </c>
      <c r="I130" s="251"/>
      <c r="J130" s="247"/>
      <c r="K130" s="247"/>
      <c r="L130" s="252"/>
      <c r="M130" s="253"/>
      <c r="N130" s="254"/>
      <c r="O130" s="254"/>
      <c r="P130" s="254"/>
      <c r="Q130" s="254"/>
      <c r="R130" s="254"/>
      <c r="S130" s="254"/>
      <c r="T130" s="255"/>
      <c r="U130" s="13"/>
      <c r="V130" s="13"/>
      <c r="W130" s="13"/>
      <c r="X130" s="13"/>
      <c r="Y130" s="13"/>
      <c r="Z130" s="13"/>
      <c r="AA130" s="13"/>
      <c r="AB130" s="13"/>
      <c r="AC130" s="13"/>
      <c r="AD130" s="13"/>
      <c r="AE130" s="13"/>
      <c r="AT130" s="256" t="s">
        <v>173</v>
      </c>
      <c r="AU130" s="256" t="s">
        <v>83</v>
      </c>
      <c r="AV130" s="13" t="s">
        <v>83</v>
      </c>
      <c r="AW130" s="13" t="s">
        <v>35</v>
      </c>
      <c r="AX130" s="13" t="s">
        <v>81</v>
      </c>
      <c r="AY130" s="256" t="s">
        <v>148</v>
      </c>
    </row>
    <row r="131" s="2" customFormat="1" ht="21.75" customHeight="1">
      <c r="A131" s="38"/>
      <c r="B131" s="39"/>
      <c r="C131" s="228" t="s">
        <v>207</v>
      </c>
      <c r="D131" s="228" t="s">
        <v>151</v>
      </c>
      <c r="E131" s="229" t="s">
        <v>755</v>
      </c>
      <c r="F131" s="230" t="s">
        <v>756</v>
      </c>
      <c r="G131" s="231" t="s">
        <v>258</v>
      </c>
      <c r="H131" s="232">
        <v>24.855</v>
      </c>
      <c r="I131" s="233"/>
      <c r="J131" s="234">
        <f>ROUND(I131*H131,2)</f>
        <v>0</v>
      </c>
      <c r="K131" s="230" t="s">
        <v>19</v>
      </c>
      <c r="L131" s="44"/>
      <c r="M131" s="235" t="s">
        <v>19</v>
      </c>
      <c r="N131" s="236" t="s">
        <v>45</v>
      </c>
      <c r="O131" s="84"/>
      <c r="P131" s="237">
        <f>O131*H131</f>
        <v>0</v>
      </c>
      <c r="Q131" s="237">
        <v>0.02111</v>
      </c>
      <c r="R131" s="237">
        <f>Q131*H131</f>
        <v>0.52468904999999999</v>
      </c>
      <c r="S131" s="237">
        <v>0</v>
      </c>
      <c r="T131" s="238">
        <f>S131*H131</f>
        <v>0</v>
      </c>
      <c r="U131" s="38"/>
      <c r="V131" s="38"/>
      <c r="W131" s="38"/>
      <c r="X131" s="38"/>
      <c r="Y131" s="38"/>
      <c r="Z131" s="38"/>
      <c r="AA131" s="38"/>
      <c r="AB131" s="38"/>
      <c r="AC131" s="38"/>
      <c r="AD131" s="38"/>
      <c r="AE131" s="38"/>
      <c r="AR131" s="239" t="s">
        <v>114</v>
      </c>
      <c r="AT131" s="239" t="s">
        <v>151</v>
      </c>
      <c r="AU131" s="239" t="s">
        <v>83</v>
      </c>
      <c r="AY131" s="17" t="s">
        <v>148</v>
      </c>
      <c r="BE131" s="240">
        <f>IF(N131="základní",J131,0)</f>
        <v>0</v>
      </c>
      <c r="BF131" s="240">
        <f>IF(N131="snížená",J131,0)</f>
        <v>0</v>
      </c>
      <c r="BG131" s="240">
        <f>IF(N131="zákl. přenesená",J131,0)</f>
        <v>0</v>
      </c>
      <c r="BH131" s="240">
        <f>IF(N131="sníž. přenesená",J131,0)</f>
        <v>0</v>
      </c>
      <c r="BI131" s="240">
        <f>IF(N131="nulová",J131,0)</f>
        <v>0</v>
      </c>
      <c r="BJ131" s="17" t="s">
        <v>81</v>
      </c>
      <c r="BK131" s="240">
        <f>ROUND(I131*H131,2)</f>
        <v>0</v>
      </c>
      <c r="BL131" s="17" t="s">
        <v>114</v>
      </c>
      <c r="BM131" s="239" t="s">
        <v>757</v>
      </c>
    </row>
    <row r="132" s="2" customFormat="1">
      <c r="A132" s="38"/>
      <c r="B132" s="39"/>
      <c r="C132" s="40"/>
      <c r="D132" s="241" t="s">
        <v>157</v>
      </c>
      <c r="E132" s="40"/>
      <c r="F132" s="242" t="s">
        <v>758</v>
      </c>
      <c r="G132" s="40"/>
      <c r="H132" s="40"/>
      <c r="I132" s="148"/>
      <c r="J132" s="40"/>
      <c r="K132" s="40"/>
      <c r="L132" s="44"/>
      <c r="M132" s="243"/>
      <c r="N132" s="244"/>
      <c r="O132" s="84"/>
      <c r="P132" s="84"/>
      <c r="Q132" s="84"/>
      <c r="R132" s="84"/>
      <c r="S132" s="84"/>
      <c r="T132" s="85"/>
      <c r="U132" s="38"/>
      <c r="V132" s="38"/>
      <c r="W132" s="38"/>
      <c r="X132" s="38"/>
      <c r="Y132" s="38"/>
      <c r="Z132" s="38"/>
      <c r="AA132" s="38"/>
      <c r="AB132" s="38"/>
      <c r="AC132" s="38"/>
      <c r="AD132" s="38"/>
      <c r="AE132" s="38"/>
      <c r="AT132" s="17" t="s">
        <v>157</v>
      </c>
      <c r="AU132" s="17" t="s">
        <v>83</v>
      </c>
    </row>
    <row r="133" s="2" customFormat="1">
      <c r="A133" s="38"/>
      <c r="B133" s="39"/>
      <c r="C133" s="40"/>
      <c r="D133" s="241" t="s">
        <v>159</v>
      </c>
      <c r="E133" s="40"/>
      <c r="F133" s="245" t="s">
        <v>759</v>
      </c>
      <c r="G133" s="40"/>
      <c r="H133" s="40"/>
      <c r="I133" s="148"/>
      <c r="J133" s="40"/>
      <c r="K133" s="40"/>
      <c r="L133" s="44"/>
      <c r="M133" s="243"/>
      <c r="N133" s="244"/>
      <c r="O133" s="84"/>
      <c r="P133" s="84"/>
      <c r="Q133" s="84"/>
      <c r="R133" s="84"/>
      <c r="S133" s="84"/>
      <c r="T133" s="85"/>
      <c r="U133" s="38"/>
      <c r="V133" s="38"/>
      <c r="W133" s="38"/>
      <c r="X133" s="38"/>
      <c r="Y133" s="38"/>
      <c r="Z133" s="38"/>
      <c r="AA133" s="38"/>
      <c r="AB133" s="38"/>
      <c r="AC133" s="38"/>
      <c r="AD133" s="38"/>
      <c r="AE133" s="38"/>
      <c r="AT133" s="17" t="s">
        <v>159</v>
      </c>
      <c r="AU133" s="17" t="s">
        <v>83</v>
      </c>
    </row>
    <row r="134" s="2" customFormat="1">
      <c r="A134" s="38"/>
      <c r="B134" s="39"/>
      <c r="C134" s="40"/>
      <c r="D134" s="241" t="s">
        <v>695</v>
      </c>
      <c r="E134" s="40"/>
      <c r="F134" s="245" t="s">
        <v>760</v>
      </c>
      <c r="G134" s="40"/>
      <c r="H134" s="40"/>
      <c r="I134" s="148"/>
      <c r="J134" s="40"/>
      <c r="K134" s="40"/>
      <c r="L134" s="44"/>
      <c r="M134" s="243"/>
      <c r="N134" s="244"/>
      <c r="O134" s="84"/>
      <c r="P134" s="84"/>
      <c r="Q134" s="84"/>
      <c r="R134" s="84"/>
      <c r="S134" s="84"/>
      <c r="T134" s="85"/>
      <c r="U134" s="38"/>
      <c r="V134" s="38"/>
      <c r="W134" s="38"/>
      <c r="X134" s="38"/>
      <c r="Y134" s="38"/>
      <c r="Z134" s="38"/>
      <c r="AA134" s="38"/>
      <c r="AB134" s="38"/>
      <c r="AC134" s="38"/>
      <c r="AD134" s="38"/>
      <c r="AE134" s="38"/>
      <c r="AT134" s="17" t="s">
        <v>695</v>
      </c>
      <c r="AU134" s="17" t="s">
        <v>83</v>
      </c>
    </row>
    <row r="135" s="15" customFormat="1">
      <c r="A135" s="15"/>
      <c r="B135" s="278"/>
      <c r="C135" s="279"/>
      <c r="D135" s="241" t="s">
        <v>173</v>
      </c>
      <c r="E135" s="280" t="s">
        <v>19</v>
      </c>
      <c r="F135" s="281" t="s">
        <v>761</v>
      </c>
      <c r="G135" s="279"/>
      <c r="H135" s="280" t="s">
        <v>19</v>
      </c>
      <c r="I135" s="282"/>
      <c r="J135" s="279"/>
      <c r="K135" s="279"/>
      <c r="L135" s="283"/>
      <c r="M135" s="284"/>
      <c r="N135" s="285"/>
      <c r="O135" s="285"/>
      <c r="P135" s="285"/>
      <c r="Q135" s="285"/>
      <c r="R135" s="285"/>
      <c r="S135" s="285"/>
      <c r="T135" s="286"/>
      <c r="U135" s="15"/>
      <c r="V135" s="15"/>
      <c r="W135" s="15"/>
      <c r="X135" s="15"/>
      <c r="Y135" s="15"/>
      <c r="Z135" s="15"/>
      <c r="AA135" s="15"/>
      <c r="AB135" s="15"/>
      <c r="AC135" s="15"/>
      <c r="AD135" s="15"/>
      <c r="AE135" s="15"/>
      <c r="AT135" s="287" t="s">
        <v>173</v>
      </c>
      <c r="AU135" s="287" t="s">
        <v>83</v>
      </c>
      <c r="AV135" s="15" t="s">
        <v>81</v>
      </c>
      <c r="AW135" s="15" t="s">
        <v>35</v>
      </c>
      <c r="AX135" s="15" t="s">
        <v>74</v>
      </c>
      <c r="AY135" s="287" t="s">
        <v>148</v>
      </c>
    </row>
    <row r="136" s="13" customFormat="1">
      <c r="A136" s="13"/>
      <c r="B136" s="246"/>
      <c r="C136" s="247"/>
      <c r="D136" s="241" t="s">
        <v>173</v>
      </c>
      <c r="E136" s="248" t="s">
        <v>19</v>
      </c>
      <c r="F136" s="249" t="s">
        <v>762</v>
      </c>
      <c r="G136" s="247"/>
      <c r="H136" s="250">
        <v>18.135000000000002</v>
      </c>
      <c r="I136" s="251"/>
      <c r="J136" s="247"/>
      <c r="K136" s="247"/>
      <c r="L136" s="252"/>
      <c r="M136" s="253"/>
      <c r="N136" s="254"/>
      <c r="O136" s="254"/>
      <c r="P136" s="254"/>
      <c r="Q136" s="254"/>
      <c r="R136" s="254"/>
      <c r="S136" s="254"/>
      <c r="T136" s="255"/>
      <c r="U136" s="13"/>
      <c r="V136" s="13"/>
      <c r="W136" s="13"/>
      <c r="X136" s="13"/>
      <c r="Y136" s="13"/>
      <c r="Z136" s="13"/>
      <c r="AA136" s="13"/>
      <c r="AB136" s="13"/>
      <c r="AC136" s="13"/>
      <c r="AD136" s="13"/>
      <c r="AE136" s="13"/>
      <c r="AT136" s="256" t="s">
        <v>173</v>
      </c>
      <c r="AU136" s="256" t="s">
        <v>83</v>
      </c>
      <c r="AV136" s="13" t="s">
        <v>83</v>
      </c>
      <c r="AW136" s="13" t="s">
        <v>35</v>
      </c>
      <c r="AX136" s="13" t="s">
        <v>74</v>
      </c>
      <c r="AY136" s="256" t="s">
        <v>148</v>
      </c>
    </row>
    <row r="137" s="15" customFormat="1">
      <c r="A137" s="15"/>
      <c r="B137" s="278"/>
      <c r="C137" s="279"/>
      <c r="D137" s="241" t="s">
        <v>173</v>
      </c>
      <c r="E137" s="280" t="s">
        <v>19</v>
      </c>
      <c r="F137" s="281" t="s">
        <v>763</v>
      </c>
      <c r="G137" s="279"/>
      <c r="H137" s="280" t="s">
        <v>19</v>
      </c>
      <c r="I137" s="282"/>
      <c r="J137" s="279"/>
      <c r="K137" s="279"/>
      <c r="L137" s="283"/>
      <c r="M137" s="284"/>
      <c r="N137" s="285"/>
      <c r="O137" s="285"/>
      <c r="P137" s="285"/>
      <c r="Q137" s="285"/>
      <c r="R137" s="285"/>
      <c r="S137" s="285"/>
      <c r="T137" s="286"/>
      <c r="U137" s="15"/>
      <c r="V137" s="15"/>
      <c r="W137" s="15"/>
      <c r="X137" s="15"/>
      <c r="Y137" s="15"/>
      <c r="Z137" s="15"/>
      <c r="AA137" s="15"/>
      <c r="AB137" s="15"/>
      <c r="AC137" s="15"/>
      <c r="AD137" s="15"/>
      <c r="AE137" s="15"/>
      <c r="AT137" s="287" t="s">
        <v>173</v>
      </c>
      <c r="AU137" s="287" t="s">
        <v>83</v>
      </c>
      <c r="AV137" s="15" t="s">
        <v>81</v>
      </c>
      <c r="AW137" s="15" t="s">
        <v>35</v>
      </c>
      <c r="AX137" s="15" t="s">
        <v>74</v>
      </c>
      <c r="AY137" s="287" t="s">
        <v>148</v>
      </c>
    </row>
    <row r="138" s="13" customFormat="1">
      <c r="A138" s="13"/>
      <c r="B138" s="246"/>
      <c r="C138" s="247"/>
      <c r="D138" s="241" t="s">
        <v>173</v>
      </c>
      <c r="E138" s="248" t="s">
        <v>19</v>
      </c>
      <c r="F138" s="249" t="s">
        <v>764</v>
      </c>
      <c r="G138" s="247"/>
      <c r="H138" s="250">
        <v>6.7199999999999998</v>
      </c>
      <c r="I138" s="251"/>
      <c r="J138" s="247"/>
      <c r="K138" s="247"/>
      <c r="L138" s="252"/>
      <c r="M138" s="253"/>
      <c r="N138" s="254"/>
      <c r="O138" s="254"/>
      <c r="P138" s="254"/>
      <c r="Q138" s="254"/>
      <c r="R138" s="254"/>
      <c r="S138" s="254"/>
      <c r="T138" s="255"/>
      <c r="U138" s="13"/>
      <c r="V138" s="13"/>
      <c r="W138" s="13"/>
      <c r="X138" s="13"/>
      <c r="Y138" s="13"/>
      <c r="Z138" s="13"/>
      <c r="AA138" s="13"/>
      <c r="AB138" s="13"/>
      <c r="AC138" s="13"/>
      <c r="AD138" s="13"/>
      <c r="AE138" s="13"/>
      <c r="AT138" s="256" t="s">
        <v>173</v>
      </c>
      <c r="AU138" s="256" t="s">
        <v>83</v>
      </c>
      <c r="AV138" s="13" t="s">
        <v>83</v>
      </c>
      <c r="AW138" s="13" t="s">
        <v>35</v>
      </c>
      <c r="AX138" s="13" t="s">
        <v>74</v>
      </c>
      <c r="AY138" s="256" t="s">
        <v>148</v>
      </c>
    </row>
    <row r="139" s="14" customFormat="1">
      <c r="A139" s="14"/>
      <c r="B139" s="257"/>
      <c r="C139" s="258"/>
      <c r="D139" s="241" t="s">
        <v>173</v>
      </c>
      <c r="E139" s="259" t="s">
        <v>19</v>
      </c>
      <c r="F139" s="260" t="s">
        <v>184</v>
      </c>
      <c r="G139" s="258"/>
      <c r="H139" s="261">
        <v>24.855</v>
      </c>
      <c r="I139" s="262"/>
      <c r="J139" s="258"/>
      <c r="K139" s="258"/>
      <c r="L139" s="263"/>
      <c r="M139" s="264"/>
      <c r="N139" s="265"/>
      <c r="O139" s="265"/>
      <c r="P139" s="265"/>
      <c r="Q139" s="265"/>
      <c r="R139" s="265"/>
      <c r="S139" s="265"/>
      <c r="T139" s="266"/>
      <c r="U139" s="14"/>
      <c r="V139" s="14"/>
      <c r="W139" s="14"/>
      <c r="X139" s="14"/>
      <c r="Y139" s="14"/>
      <c r="Z139" s="14"/>
      <c r="AA139" s="14"/>
      <c r="AB139" s="14"/>
      <c r="AC139" s="14"/>
      <c r="AD139" s="14"/>
      <c r="AE139" s="14"/>
      <c r="AT139" s="267" t="s">
        <v>173</v>
      </c>
      <c r="AU139" s="267" t="s">
        <v>83</v>
      </c>
      <c r="AV139" s="14" t="s">
        <v>114</v>
      </c>
      <c r="AW139" s="14" t="s">
        <v>35</v>
      </c>
      <c r="AX139" s="14" t="s">
        <v>81</v>
      </c>
      <c r="AY139" s="267" t="s">
        <v>148</v>
      </c>
    </row>
    <row r="140" s="2" customFormat="1" ht="21.75" customHeight="1">
      <c r="A140" s="38"/>
      <c r="B140" s="39"/>
      <c r="C140" s="228" t="s">
        <v>212</v>
      </c>
      <c r="D140" s="228" t="s">
        <v>151</v>
      </c>
      <c r="E140" s="229" t="s">
        <v>765</v>
      </c>
      <c r="F140" s="230" t="s">
        <v>766</v>
      </c>
      <c r="G140" s="231" t="s">
        <v>196</v>
      </c>
      <c r="H140" s="232">
        <v>59.447000000000003</v>
      </c>
      <c r="I140" s="233"/>
      <c r="J140" s="234">
        <f>ROUND(I140*H140,2)</f>
        <v>0</v>
      </c>
      <c r="K140" s="230" t="s">
        <v>716</v>
      </c>
      <c r="L140" s="44"/>
      <c r="M140" s="235" t="s">
        <v>19</v>
      </c>
      <c r="N140" s="236" t="s">
        <v>45</v>
      </c>
      <c r="O140" s="84"/>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114</v>
      </c>
      <c r="AT140" s="239" t="s">
        <v>151</v>
      </c>
      <c r="AU140" s="239" t="s">
        <v>83</v>
      </c>
      <c r="AY140" s="17" t="s">
        <v>148</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114</v>
      </c>
      <c r="BM140" s="239" t="s">
        <v>767</v>
      </c>
    </row>
    <row r="141" s="2" customFormat="1">
      <c r="A141" s="38"/>
      <c r="B141" s="39"/>
      <c r="C141" s="40"/>
      <c r="D141" s="241" t="s">
        <v>157</v>
      </c>
      <c r="E141" s="40"/>
      <c r="F141" s="242" t="s">
        <v>768</v>
      </c>
      <c r="G141" s="40"/>
      <c r="H141" s="40"/>
      <c r="I141" s="148"/>
      <c r="J141" s="40"/>
      <c r="K141" s="40"/>
      <c r="L141" s="44"/>
      <c r="M141" s="243"/>
      <c r="N141" s="244"/>
      <c r="O141" s="84"/>
      <c r="P141" s="84"/>
      <c r="Q141" s="84"/>
      <c r="R141" s="84"/>
      <c r="S141" s="84"/>
      <c r="T141" s="85"/>
      <c r="U141" s="38"/>
      <c r="V141" s="38"/>
      <c r="W141" s="38"/>
      <c r="X141" s="38"/>
      <c r="Y141" s="38"/>
      <c r="Z141" s="38"/>
      <c r="AA141" s="38"/>
      <c r="AB141" s="38"/>
      <c r="AC141" s="38"/>
      <c r="AD141" s="38"/>
      <c r="AE141" s="38"/>
      <c r="AT141" s="17" t="s">
        <v>157</v>
      </c>
      <c r="AU141" s="17" t="s">
        <v>83</v>
      </c>
    </row>
    <row r="142" s="2" customFormat="1">
      <c r="A142" s="38"/>
      <c r="B142" s="39"/>
      <c r="C142" s="40"/>
      <c r="D142" s="241" t="s">
        <v>159</v>
      </c>
      <c r="E142" s="40"/>
      <c r="F142" s="245" t="s">
        <v>769</v>
      </c>
      <c r="G142" s="40"/>
      <c r="H142" s="40"/>
      <c r="I142" s="148"/>
      <c r="J142" s="40"/>
      <c r="K142" s="40"/>
      <c r="L142" s="44"/>
      <c r="M142" s="243"/>
      <c r="N142" s="244"/>
      <c r="O142" s="84"/>
      <c r="P142" s="84"/>
      <c r="Q142" s="84"/>
      <c r="R142" s="84"/>
      <c r="S142" s="84"/>
      <c r="T142" s="85"/>
      <c r="U142" s="38"/>
      <c r="V142" s="38"/>
      <c r="W142" s="38"/>
      <c r="X142" s="38"/>
      <c r="Y142" s="38"/>
      <c r="Z142" s="38"/>
      <c r="AA142" s="38"/>
      <c r="AB142" s="38"/>
      <c r="AC142" s="38"/>
      <c r="AD142" s="38"/>
      <c r="AE142" s="38"/>
      <c r="AT142" s="17" t="s">
        <v>159</v>
      </c>
      <c r="AU142" s="17" t="s">
        <v>83</v>
      </c>
    </row>
    <row r="143" s="15" customFormat="1">
      <c r="A143" s="15"/>
      <c r="B143" s="278"/>
      <c r="C143" s="279"/>
      <c r="D143" s="241" t="s">
        <v>173</v>
      </c>
      <c r="E143" s="280" t="s">
        <v>19</v>
      </c>
      <c r="F143" s="281" t="s">
        <v>770</v>
      </c>
      <c r="G143" s="279"/>
      <c r="H143" s="280" t="s">
        <v>19</v>
      </c>
      <c r="I143" s="282"/>
      <c r="J143" s="279"/>
      <c r="K143" s="279"/>
      <c r="L143" s="283"/>
      <c r="M143" s="284"/>
      <c r="N143" s="285"/>
      <c r="O143" s="285"/>
      <c r="P143" s="285"/>
      <c r="Q143" s="285"/>
      <c r="R143" s="285"/>
      <c r="S143" s="285"/>
      <c r="T143" s="286"/>
      <c r="U143" s="15"/>
      <c r="V143" s="15"/>
      <c r="W143" s="15"/>
      <c r="X143" s="15"/>
      <c r="Y143" s="15"/>
      <c r="Z143" s="15"/>
      <c r="AA143" s="15"/>
      <c r="AB143" s="15"/>
      <c r="AC143" s="15"/>
      <c r="AD143" s="15"/>
      <c r="AE143" s="15"/>
      <c r="AT143" s="287" t="s">
        <v>173</v>
      </c>
      <c r="AU143" s="287" t="s">
        <v>83</v>
      </c>
      <c r="AV143" s="15" t="s">
        <v>81</v>
      </c>
      <c r="AW143" s="15" t="s">
        <v>35</v>
      </c>
      <c r="AX143" s="15" t="s">
        <v>74</v>
      </c>
      <c r="AY143" s="287" t="s">
        <v>148</v>
      </c>
    </row>
    <row r="144" s="13" customFormat="1">
      <c r="A144" s="13"/>
      <c r="B144" s="246"/>
      <c r="C144" s="247"/>
      <c r="D144" s="241" t="s">
        <v>173</v>
      </c>
      <c r="E144" s="248" t="s">
        <v>19</v>
      </c>
      <c r="F144" s="249" t="s">
        <v>771</v>
      </c>
      <c r="G144" s="247"/>
      <c r="H144" s="250">
        <v>50.447000000000003</v>
      </c>
      <c r="I144" s="251"/>
      <c r="J144" s="247"/>
      <c r="K144" s="247"/>
      <c r="L144" s="252"/>
      <c r="M144" s="253"/>
      <c r="N144" s="254"/>
      <c r="O144" s="254"/>
      <c r="P144" s="254"/>
      <c r="Q144" s="254"/>
      <c r="R144" s="254"/>
      <c r="S144" s="254"/>
      <c r="T144" s="255"/>
      <c r="U144" s="13"/>
      <c r="V144" s="13"/>
      <c r="W144" s="13"/>
      <c r="X144" s="13"/>
      <c r="Y144" s="13"/>
      <c r="Z144" s="13"/>
      <c r="AA144" s="13"/>
      <c r="AB144" s="13"/>
      <c r="AC144" s="13"/>
      <c r="AD144" s="13"/>
      <c r="AE144" s="13"/>
      <c r="AT144" s="256" t="s">
        <v>173</v>
      </c>
      <c r="AU144" s="256" t="s">
        <v>83</v>
      </c>
      <c r="AV144" s="13" t="s">
        <v>83</v>
      </c>
      <c r="AW144" s="13" t="s">
        <v>35</v>
      </c>
      <c r="AX144" s="13" t="s">
        <v>74</v>
      </c>
      <c r="AY144" s="256" t="s">
        <v>148</v>
      </c>
    </row>
    <row r="145" s="15" customFormat="1">
      <c r="A145" s="15"/>
      <c r="B145" s="278"/>
      <c r="C145" s="279"/>
      <c r="D145" s="241" t="s">
        <v>173</v>
      </c>
      <c r="E145" s="280" t="s">
        <v>19</v>
      </c>
      <c r="F145" s="281" t="s">
        <v>772</v>
      </c>
      <c r="G145" s="279"/>
      <c r="H145" s="280" t="s">
        <v>19</v>
      </c>
      <c r="I145" s="282"/>
      <c r="J145" s="279"/>
      <c r="K145" s="279"/>
      <c r="L145" s="283"/>
      <c r="M145" s="284"/>
      <c r="N145" s="285"/>
      <c r="O145" s="285"/>
      <c r="P145" s="285"/>
      <c r="Q145" s="285"/>
      <c r="R145" s="285"/>
      <c r="S145" s="285"/>
      <c r="T145" s="286"/>
      <c r="U145" s="15"/>
      <c r="V145" s="15"/>
      <c r="W145" s="15"/>
      <c r="X145" s="15"/>
      <c r="Y145" s="15"/>
      <c r="Z145" s="15"/>
      <c r="AA145" s="15"/>
      <c r="AB145" s="15"/>
      <c r="AC145" s="15"/>
      <c r="AD145" s="15"/>
      <c r="AE145" s="15"/>
      <c r="AT145" s="287" t="s">
        <v>173</v>
      </c>
      <c r="AU145" s="287" t="s">
        <v>83</v>
      </c>
      <c r="AV145" s="15" t="s">
        <v>81</v>
      </c>
      <c r="AW145" s="15" t="s">
        <v>35</v>
      </c>
      <c r="AX145" s="15" t="s">
        <v>74</v>
      </c>
      <c r="AY145" s="287" t="s">
        <v>148</v>
      </c>
    </row>
    <row r="146" s="13" customFormat="1">
      <c r="A146" s="13"/>
      <c r="B146" s="246"/>
      <c r="C146" s="247"/>
      <c r="D146" s="241" t="s">
        <v>173</v>
      </c>
      <c r="E146" s="248" t="s">
        <v>19</v>
      </c>
      <c r="F146" s="249" t="s">
        <v>773</v>
      </c>
      <c r="G146" s="247"/>
      <c r="H146" s="250">
        <v>9</v>
      </c>
      <c r="I146" s="251"/>
      <c r="J146" s="247"/>
      <c r="K146" s="247"/>
      <c r="L146" s="252"/>
      <c r="M146" s="253"/>
      <c r="N146" s="254"/>
      <c r="O146" s="254"/>
      <c r="P146" s="254"/>
      <c r="Q146" s="254"/>
      <c r="R146" s="254"/>
      <c r="S146" s="254"/>
      <c r="T146" s="255"/>
      <c r="U146" s="13"/>
      <c r="V146" s="13"/>
      <c r="W146" s="13"/>
      <c r="X146" s="13"/>
      <c r="Y146" s="13"/>
      <c r="Z146" s="13"/>
      <c r="AA146" s="13"/>
      <c r="AB146" s="13"/>
      <c r="AC146" s="13"/>
      <c r="AD146" s="13"/>
      <c r="AE146" s="13"/>
      <c r="AT146" s="256" t="s">
        <v>173</v>
      </c>
      <c r="AU146" s="256" t="s">
        <v>83</v>
      </c>
      <c r="AV146" s="13" t="s">
        <v>83</v>
      </c>
      <c r="AW146" s="13" t="s">
        <v>35</v>
      </c>
      <c r="AX146" s="13" t="s">
        <v>74</v>
      </c>
      <c r="AY146" s="256" t="s">
        <v>148</v>
      </c>
    </row>
    <row r="147" s="14" customFormat="1">
      <c r="A147" s="14"/>
      <c r="B147" s="257"/>
      <c r="C147" s="258"/>
      <c r="D147" s="241" t="s">
        <v>173</v>
      </c>
      <c r="E147" s="259" t="s">
        <v>19</v>
      </c>
      <c r="F147" s="260" t="s">
        <v>184</v>
      </c>
      <c r="G147" s="258"/>
      <c r="H147" s="261">
        <v>59.447000000000003</v>
      </c>
      <c r="I147" s="262"/>
      <c r="J147" s="258"/>
      <c r="K147" s="258"/>
      <c r="L147" s="263"/>
      <c r="M147" s="264"/>
      <c r="N147" s="265"/>
      <c r="O147" s="265"/>
      <c r="P147" s="265"/>
      <c r="Q147" s="265"/>
      <c r="R147" s="265"/>
      <c r="S147" s="265"/>
      <c r="T147" s="266"/>
      <c r="U147" s="14"/>
      <c r="V147" s="14"/>
      <c r="W147" s="14"/>
      <c r="X147" s="14"/>
      <c r="Y147" s="14"/>
      <c r="Z147" s="14"/>
      <c r="AA147" s="14"/>
      <c r="AB147" s="14"/>
      <c r="AC147" s="14"/>
      <c r="AD147" s="14"/>
      <c r="AE147" s="14"/>
      <c r="AT147" s="267" t="s">
        <v>173</v>
      </c>
      <c r="AU147" s="267" t="s">
        <v>83</v>
      </c>
      <c r="AV147" s="14" t="s">
        <v>114</v>
      </c>
      <c r="AW147" s="14" t="s">
        <v>35</v>
      </c>
      <c r="AX147" s="14" t="s">
        <v>81</v>
      </c>
      <c r="AY147" s="267" t="s">
        <v>148</v>
      </c>
    </row>
    <row r="148" s="2" customFormat="1" ht="21.75" customHeight="1">
      <c r="A148" s="38"/>
      <c r="B148" s="39"/>
      <c r="C148" s="228" t="s">
        <v>219</v>
      </c>
      <c r="D148" s="228" t="s">
        <v>151</v>
      </c>
      <c r="E148" s="229" t="s">
        <v>774</v>
      </c>
      <c r="F148" s="230" t="s">
        <v>775</v>
      </c>
      <c r="G148" s="231" t="s">
        <v>203</v>
      </c>
      <c r="H148" s="232">
        <v>211.69999999999999</v>
      </c>
      <c r="I148" s="233"/>
      <c r="J148" s="234">
        <f>ROUND(I148*H148,2)</f>
        <v>0</v>
      </c>
      <c r="K148" s="230" t="s">
        <v>716</v>
      </c>
      <c r="L148" s="44"/>
      <c r="M148" s="235" t="s">
        <v>19</v>
      </c>
      <c r="N148" s="236" t="s">
        <v>45</v>
      </c>
      <c r="O148" s="84"/>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114</v>
      </c>
      <c r="AT148" s="239" t="s">
        <v>151</v>
      </c>
      <c r="AU148" s="239" t="s">
        <v>83</v>
      </c>
      <c r="AY148" s="17" t="s">
        <v>148</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114</v>
      </c>
      <c r="BM148" s="239" t="s">
        <v>776</v>
      </c>
    </row>
    <row r="149" s="2" customFormat="1">
      <c r="A149" s="38"/>
      <c r="B149" s="39"/>
      <c r="C149" s="40"/>
      <c r="D149" s="241" t="s">
        <v>157</v>
      </c>
      <c r="E149" s="40"/>
      <c r="F149" s="242" t="s">
        <v>777</v>
      </c>
      <c r="G149" s="40"/>
      <c r="H149" s="40"/>
      <c r="I149" s="148"/>
      <c r="J149" s="40"/>
      <c r="K149" s="40"/>
      <c r="L149" s="44"/>
      <c r="M149" s="243"/>
      <c r="N149" s="244"/>
      <c r="O149" s="84"/>
      <c r="P149" s="84"/>
      <c r="Q149" s="84"/>
      <c r="R149" s="84"/>
      <c r="S149" s="84"/>
      <c r="T149" s="85"/>
      <c r="U149" s="38"/>
      <c r="V149" s="38"/>
      <c r="W149" s="38"/>
      <c r="X149" s="38"/>
      <c r="Y149" s="38"/>
      <c r="Z149" s="38"/>
      <c r="AA149" s="38"/>
      <c r="AB149" s="38"/>
      <c r="AC149" s="38"/>
      <c r="AD149" s="38"/>
      <c r="AE149" s="38"/>
      <c r="AT149" s="17" t="s">
        <v>157</v>
      </c>
      <c r="AU149" s="17" t="s">
        <v>83</v>
      </c>
    </row>
    <row r="150" s="2" customFormat="1">
      <c r="A150" s="38"/>
      <c r="B150" s="39"/>
      <c r="C150" s="40"/>
      <c r="D150" s="241" t="s">
        <v>695</v>
      </c>
      <c r="E150" s="40"/>
      <c r="F150" s="245" t="s">
        <v>778</v>
      </c>
      <c r="G150" s="40"/>
      <c r="H150" s="40"/>
      <c r="I150" s="148"/>
      <c r="J150" s="40"/>
      <c r="K150" s="40"/>
      <c r="L150" s="44"/>
      <c r="M150" s="243"/>
      <c r="N150" s="244"/>
      <c r="O150" s="84"/>
      <c r="P150" s="84"/>
      <c r="Q150" s="84"/>
      <c r="R150" s="84"/>
      <c r="S150" s="84"/>
      <c r="T150" s="85"/>
      <c r="U150" s="38"/>
      <c r="V150" s="38"/>
      <c r="W150" s="38"/>
      <c r="X150" s="38"/>
      <c r="Y150" s="38"/>
      <c r="Z150" s="38"/>
      <c r="AA150" s="38"/>
      <c r="AB150" s="38"/>
      <c r="AC150" s="38"/>
      <c r="AD150" s="38"/>
      <c r="AE150" s="38"/>
      <c r="AT150" s="17" t="s">
        <v>695</v>
      </c>
      <c r="AU150" s="17" t="s">
        <v>83</v>
      </c>
    </row>
    <row r="151" s="15" customFormat="1">
      <c r="A151" s="15"/>
      <c r="B151" s="278"/>
      <c r="C151" s="279"/>
      <c r="D151" s="241" t="s">
        <v>173</v>
      </c>
      <c r="E151" s="280" t="s">
        <v>19</v>
      </c>
      <c r="F151" s="281" t="s">
        <v>779</v>
      </c>
      <c r="G151" s="279"/>
      <c r="H151" s="280" t="s">
        <v>19</v>
      </c>
      <c r="I151" s="282"/>
      <c r="J151" s="279"/>
      <c r="K151" s="279"/>
      <c r="L151" s="283"/>
      <c r="M151" s="284"/>
      <c r="N151" s="285"/>
      <c r="O151" s="285"/>
      <c r="P151" s="285"/>
      <c r="Q151" s="285"/>
      <c r="R151" s="285"/>
      <c r="S151" s="285"/>
      <c r="T151" s="286"/>
      <c r="U151" s="15"/>
      <c r="V151" s="15"/>
      <c r="W151" s="15"/>
      <c r="X151" s="15"/>
      <c r="Y151" s="15"/>
      <c r="Z151" s="15"/>
      <c r="AA151" s="15"/>
      <c r="AB151" s="15"/>
      <c r="AC151" s="15"/>
      <c r="AD151" s="15"/>
      <c r="AE151" s="15"/>
      <c r="AT151" s="287" t="s">
        <v>173</v>
      </c>
      <c r="AU151" s="287" t="s">
        <v>83</v>
      </c>
      <c r="AV151" s="15" t="s">
        <v>81</v>
      </c>
      <c r="AW151" s="15" t="s">
        <v>35</v>
      </c>
      <c r="AX151" s="15" t="s">
        <v>74</v>
      </c>
      <c r="AY151" s="287" t="s">
        <v>148</v>
      </c>
    </row>
    <row r="152" s="13" customFormat="1">
      <c r="A152" s="13"/>
      <c r="B152" s="246"/>
      <c r="C152" s="247"/>
      <c r="D152" s="241" t="s">
        <v>173</v>
      </c>
      <c r="E152" s="248" t="s">
        <v>19</v>
      </c>
      <c r="F152" s="249" t="s">
        <v>780</v>
      </c>
      <c r="G152" s="247"/>
      <c r="H152" s="250">
        <v>179.447</v>
      </c>
      <c r="I152" s="251"/>
      <c r="J152" s="247"/>
      <c r="K152" s="247"/>
      <c r="L152" s="252"/>
      <c r="M152" s="253"/>
      <c r="N152" s="254"/>
      <c r="O152" s="254"/>
      <c r="P152" s="254"/>
      <c r="Q152" s="254"/>
      <c r="R152" s="254"/>
      <c r="S152" s="254"/>
      <c r="T152" s="255"/>
      <c r="U152" s="13"/>
      <c r="V152" s="13"/>
      <c r="W152" s="13"/>
      <c r="X152" s="13"/>
      <c r="Y152" s="13"/>
      <c r="Z152" s="13"/>
      <c r="AA152" s="13"/>
      <c r="AB152" s="13"/>
      <c r="AC152" s="13"/>
      <c r="AD152" s="13"/>
      <c r="AE152" s="13"/>
      <c r="AT152" s="256" t="s">
        <v>173</v>
      </c>
      <c r="AU152" s="256" t="s">
        <v>83</v>
      </c>
      <c r="AV152" s="13" t="s">
        <v>83</v>
      </c>
      <c r="AW152" s="13" t="s">
        <v>35</v>
      </c>
      <c r="AX152" s="13" t="s">
        <v>74</v>
      </c>
      <c r="AY152" s="256" t="s">
        <v>148</v>
      </c>
    </row>
    <row r="153" s="15" customFormat="1">
      <c r="A153" s="15"/>
      <c r="B153" s="278"/>
      <c r="C153" s="279"/>
      <c r="D153" s="241" t="s">
        <v>173</v>
      </c>
      <c r="E153" s="280" t="s">
        <v>19</v>
      </c>
      <c r="F153" s="281" t="s">
        <v>781</v>
      </c>
      <c r="G153" s="279"/>
      <c r="H153" s="280" t="s">
        <v>19</v>
      </c>
      <c r="I153" s="282"/>
      <c r="J153" s="279"/>
      <c r="K153" s="279"/>
      <c r="L153" s="283"/>
      <c r="M153" s="284"/>
      <c r="N153" s="285"/>
      <c r="O153" s="285"/>
      <c r="P153" s="285"/>
      <c r="Q153" s="285"/>
      <c r="R153" s="285"/>
      <c r="S153" s="285"/>
      <c r="T153" s="286"/>
      <c r="U153" s="15"/>
      <c r="V153" s="15"/>
      <c r="W153" s="15"/>
      <c r="X153" s="15"/>
      <c r="Y153" s="15"/>
      <c r="Z153" s="15"/>
      <c r="AA153" s="15"/>
      <c r="AB153" s="15"/>
      <c r="AC153" s="15"/>
      <c r="AD153" s="15"/>
      <c r="AE153" s="15"/>
      <c r="AT153" s="287" t="s">
        <v>173</v>
      </c>
      <c r="AU153" s="287" t="s">
        <v>83</v>
      </c>
      <c r="AV153" s="15" t="s">
        <v>81</v>
      </c>
      <c r="AW153" s="15" t="s">
        <v>35</v>
      </c>
      <c r="AX153" s="15" t="s">
        <v>74</v>
      </c>
      <c r="AY153" s="287" t="s">
        <v>148</v>
      </c>
    </row>
    <row r="154" s="13" customFormat="1">
      <c r="A154" s="13"/>
      <c r="B154" s="246"/>
      <c r="C154" s="247"/>
      <c r="D154" s="241" t="s">
        <v>173</v>
      </c>
      <c r="E154" s="248" t="s">
        <v>19</v>
      </c>
      <c r="F154" s="249" t="s">
        <v>782</v>
      </c>
      <c r="G154" s="247"/>
      <c r="H154" s="250">
        <v>32.253</v>
      </c>
      <c r="I154" s="251"/>
      <c r="J154" s="247"/>
      <c r="K154" s="247"/>
      <c r="L154" s="252"/>
      <c r="M154" s="253"/>
      <c r="N154" s="254"/>
      <c r="O154" s="254"/>
      <c r="P154" s="254"/>
      <c r="Q154" s="254"/>
      <c r="R154" s="254"/>
      <c r="S154" s="254"/>
      <c r="T154" s="255"/>
      <c r="U154" s="13"/>
      <c r="V154" s="13"/>
      <c r="W154" s="13"/>
      <c r="X154" s="13"/>
      <c r="Y154" s="13"/>
      <c r="Z154" s="13"/>
      <c r="AA154" s="13"/>
      <c r="AB154" s="13"/>
      <c r="AC154" s="13"/>
      <c r="AD154" s="13"/>
      <c r="AE154" s="13"/>
      <c r="AT154" s="256" t="s">
        <v>173</v>
      </c>
      <c r="AU154" s="256" t="s">
        <v>83</v>
      </c>
      <c r="AV154" s="13" t="s">
        <v>83</v>
      </c>
      <c r="AW154" s="13" t="s">
        <v>35</v>
      </c>
      <c r="AX154" s="13" t="s">
        <v>74</v>
      </c>
      <c r="AY154" s="256" t="s">
        <v>148</v>
      </c>
    </row>
    <row r="155" s="14" customFormat="1">
      <c r="A155" s="14"/>
      <c r="B155" s="257"/>
      <c r="C155" s="258"/>
      <c r="D155" s="241" t="s">
        <v>173</v>
      </c>
      <c r="E155" s="259" t="s">
        <v>19</v>
      </c>
      <c r="F155" s="260" t="s">
        <v>184</v>
      </c>
      <c r="G155" s="258"/>
      <c r="H155" s="261">
        <v>211.69999999999999</v>
      </c>
      <c r="I155" s="262"/>
      <c r="J155" s="258"/>
      <c r="K155" s="258"/>
      <c r="L155" s="263"/>
      <c r="M155" s="264"/>
      <c r="N155" s="265"/>
      <c r="O155" s="265"/>
      <c r="P155" s="265"/>
      <c r="Q155" s="265"/>
      <c r="R155" s="265"/>
      <c r="S155" s="265"/>
      <c r="T155" s="266"/>
      <c r="U155" s="14"/>
      <c r="V155" s="14"/>
      <c r="W155" s="14"/>
      <c r="X155" s="14"/>
      <c r="Y155" s="14"/>
      <c r="Z155" s="14"/>
      <c r="AA155" s="14"/>
      <c r="AB155" s="14"/>
      <c r="AC155" s="14"/>
      <c r="AD155" s="14"/>
      <c r="AE155" s="14"/>
      <c r="AT155" s="267" t="s">
        <v>173</v>
      </c>
      <c r="AU155" s="267" t="s">
        <v>83</v>
      </c>
      <c r="AV155" s="14" t="s">
        <v>114</v>
      </c>
      <c r="AW155" s="14" t="s">
        <v>35</v>
      </c>
      <c r="AX155" s="14" t="s">
        <v>81</v>
      </c>
      <c r="AY155" s="267" t="s">
        <v>148</v>
      </c>
    </row>
    <row r="156" s="2" customFormat="1" ht="21.75" customHeight="1">
      <c r="A156" s="38"/>
      <c r="B156" s="39"/>
      <c r="C156" s="228" t="s">
        <v>224</v>
      </c>
      <c r="D156" s="228" t="s">
        <v>151</v>
      </c>
      <c r="E156" s="229" t="s">
        <v>783</v>
      </c>
      <c r="F156" s="230" t="s">
        <v>784</v>
      </c>
      <c r="G156" s="231" t="s">
        <v>196</v>
      </c>
      <c r="H156" s="232">
        <v>89.724000000000004</v>
      </c>
      <c r="I156" s="233"/>
      <c r="J156" s="234">
        <f>ROUND(I156*H156,2)</f>
        <v>0</v>
      </c>
      <c r="K156" s="230" t="s">
        <v>716</v>
      </c>
      <c r="L156" s="44"/>
      <c r="M156" s="235" t="s">
        <v>19</v>
      </c>
      <c r="N156" s="236" t="s">
        <v>45</v>
      </c>
      <c r="O156" s="84"/>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114</v>
      </c>
      <c r="AT156" s="239" t="s">
        <v>151</v>
      </c>
      <c r="AU156" s="239" t="s">
        <v>83</v>
      </c>
      <c r="AY156" s="17" t="s">
        <v>148</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114</v>
      </c>
      <c r="BM156" s="239" t="s">
        <v>785</v>
      </c>
    </row>
    <row r="157" s="2" customFormat="1">
      <c r="A157" s="38"/>
      <c r="B157" s="39"/>
      <c r="C157" s="40"/>
      <c r="D157" s="241" t="s">
        <v>157</v>
      </c>
      <c r="E157" s="40"/>
      <c r="F157" s="242" t="s">
        <v>786</v>
      </c>
      <c r="G157" s="40"/>
      <c r="H157" s="40"/>
      <c r="I157" s="148"/>
      <c r="J157" s="40"/>
      <c r="K157" s="40"/>
      <c r="L157" s="44"/>
      <c r="M157" s="243"/>
      <c r="N157" s="244"/>
      <c r="O157" s="84"/>
      <c r="P157" s="84"/>
      <c r="Q157" s="84"/>
      <c r="R157" s="84"/>
      <c r="S157" s="84"/>
      <c r="T157" s="85"/>
      <c r="U157" s="38"/>
      <c r="V157" s="38"/>
      <c r="W157" s="38"/>
      <c r="X157" s="38"/>
      <c r="Y157" s="38"/>
      <c r="Z157" s="38"/>
      <c r="AA157" s="38"/>
      <c r="AB157" s="38"/>
      <c r="AC157" s="38"/>
      <c r="AD157" s="38"/>
      <c r="AE157" s="38"/>
      <c r="AT157" s="17" t="s">
        <v>157</v>
      </c>
      <c r="AU157" s="17" t="s">
        <v>83</v>
      </c>
    </row>
    <row r="158" s="2" customFormat="1">
      <c r="A158" s="38"/>
      <c r="B158" s="39"/>
      <c r="C158" s="40"/>
      <c r="D158" s="241" t="s">
        <v>159</v>
      </c>
      <c r="E158" s="40"/>
      <c r="F158" s="245" t="s">
        <v>769</v>
      </c>
      <c r="G158" s="40"/>
      <c r="H158" s="40"/>
      <c r="I158" s="148"/>
      <c r="J158" s="40"/>
      <c r="K158" s="40"/>
      <c r="L158" s="44"/>
      <c r="M158" s="243"/>
      <c r="N158" s="244"/>
      <c r="O158" s="84"/>
      <c r="P158" s="84"/>
      <c r="Q158" s="84"/>
      <c r="R158" s="84"/>
      <c r="S158" s="84"/>
      <c r="T158" s="85"/>
      <c r="U158" s="38"/>
      <c r="V158" s="38"/>
      <c r="W158" s="38"/>
      <c r="X158" s="38"/>
      <c r="Y158" s="38"/>
      <c r="Z158" s="38"/>
      <c r="AA158" s="38"/>
      <c r="AB158" s="38"/>
      <c r="AC158" s="38"/>
      <c r="AD158" s="38"/>
      <c r="AE158" s="38"/>
      <c r="AT158" s="17" t="s">
        <v>159</v>
      </c>
      <c r="AU158" s="17" t="s">
        <v>83</v>
      </c>
    </row>
    <row r="159" s="2" customFormat="1">
      <c r="A159" s="38"/>
      <c r="B159" s="39"/>
      <c r="C159" s="40"/>
      <c r="D159" s="241" t="s">
        <v>695</v>
      </c>
      <c r="E159" s="40"/>
      <c r="F159" s="245" t="s">
        <v>787</v>
      </c>
      <c r="G159" s="40"/>
      <c r="H159" s="40"/>
      <c r="I159" s="148"/>
      <c r="J159" s="40"/>
      <c r="K159" s="40"/>
      <c r="L159" s="44"/>
      <c r="M159" s="243"/>
      <c r="N159" s="244"/>
      <c r="O159" s="84"/>
      <c r="P159" s="84"/>
      <c r="Q159" s="84"/>
      <c r="R159" s="84"/>
      <c r="S159" s="84"/>
      <c r="T159" s="85"/>
      <c r="U159" s="38"/>
      <c r="V159" s="38"/>
      <c r="W159" s="38"/>
      <c r="X159" s="38"/>
      <c r="Y159" s="38"/>
      <c r="Z159" s="38"/>
      <c r="AA159" s="38"/>
      <c r="AB159" s="38"/>
      <c r="AC159" s="38"/>
      <c r="AD159" s="38"/>
      <c r="AE159" s="38"/>
      <c r="AT159" s="17" t="s">
        <v>695</v>
      </c>
      <c r="AU159" s="17" t="s">
        <v>83</v>
      </c>
    </row>
    <row r="160" s="13" customFormat="1">
      <c r="A160" s="13"/>
      <c r="B160" s="246"/>
      <c r="C160" s="247"/>
      <c r="D160" s="241" t="s">
        <v>173</v>
      </c>
      <c r="E160" s="248" t="s">
        <v>19</v>
      </c>
      <c r="F160" s="249" t="s">
        <v>788</v>
      </c>
      <c r="G160" s="247"/>
      <c r="H160" s="250">
        <v>89.724000000000004</v>
      </c>
      <c r="I160" s="251"/>
      <c r="J160" s="247"/>
      <c r="K160" s="247"/>
      <c r="L160" s="252"/>
      <c r="M160" s="253"/>
      <c r="N160" s="254"/>
      <c r="O160" s="254"/>
      <c r="P160" s="254"/>
      <c r="Q160" s="254"/>
      <c r="R160" s="254"/>
      <c r="S160" s="254"/>
      <c r="T160" s="255"/>
      <c r="U160" s="13"/>
      <c r="V160" s="13"/>
      <c r="W160" s="13"/>
      <c r="X160" s="13"/>
      <c r="Y160" s="13"/>
      <c r="Z160" s="13"/>
      <c r="AA160" s="13"/>
      <c r="AB160" s="13"/>
      <c r="AC160" s="13"/>
      <c r="AD160" s="13"/>
      <c r="AE160" s="13"/>
      <c r="AT160" s="256" t="s">
        <v>173</v>
      </c>
      <c r="AU160" s="256" t="s">
        <v>83</v>
      </c>
      <c r="AV160" s="13" t="s">
        <v>83</v>
      </c>
      <c r="AW160" s="13" t="s">
        <v>35</v>
      </c>
      <c r="AX160" s="13" t="s">
        <v>81</v>
      </c>
      <c r="AY160" s="256" t="s">
        <v>148</v>
      </c>
    </row>
    <row r="161" s="2" customFormat="1" ht="21.75" customHeight="1">
      <c r="A161" s="38"/>
      <c r="B161" s="39"/>
      <c r="C161" s="228" t="s">
        <v>228</v>
      </c>
      <c r="D161" s="228" t="s">
        <v>151</v>
      </c>
      <c r="E161" s="229" t="s">
        <v>789</v>
      </c>
      <c r="F161" s="230" t="s">
        <v>790</v>
      </c>
      <c r="G161" s="231" t="s">
        <v>196</v>
      </c>
      <c r="H161" s="232">
        <v>149.16999999999999</v>
      </c>
      <c r="I161" s="233"/>
      <c r="J161" s="234">
        <f>ROUND(I161*H161,2)</f>
        <v>0</v>
      </c>
      <c r="K161" s="230" t="s">
        <v>716</v>
      </c>
      <c r="L161" s="44"/>
      <c r="M161" s="235" t="s">
        <v>19</v>
      </c>
      <c r="N161" s="236" t="s">
        <v>45</v>
      </c>
      <c r="O161" s="84"/>
      <c r="P161" s="237">
        <f>O161*H161</f>
        <v>0</v>
      </c>
      <c r="Q161" s="237">
        <v>0</v>
      </c>
      <c r="R161" s="237">
        <f>Q161*H161</f>
        <v>0</v>
      </c>
      <c r="S161" s="237">
        <v>0</v>
      </c>
      <c r="T161" s="238">
        <f>S161*H161</f>
        <v>0</v>
      </c>
      <c r="U161" s="38"/>
      <c r="V161" s="38"/>
      <c r="W161" s="38"/>
      <c r="X161" s="38"/>
      <c r="Y161" s="38"/>
      <c r="Z161" s="38"/>
      <c r="AA161" s="38"/>
      <c r="AB161" s="38"/>
      <c r="AC161" s="38"/>
      <c r="AD161" s="38"/>
      <c r="AE161" s="38"/>
      <c r="AR161" s="239" t="s">
        <v>114</v>
      </c>
      <c r="AT161" s="239" t="s">
        <v>151</v>
      </c>
      <c r="AU161" s="239" t="s">
        <v>83</v>
      </c>
      <c r="AY161" s="17" t="s">
        <v>148</v>
      </c>
      <c r="BE161" s="240">
        <f>IF(N161="základní",J161,0)</f>
        <v>0</v>
      </c>
      <c r="BF161" s="240">
        <f>IF(N161="snížená",J161,0)</f>
        <v>0</v>
      </c>
      <c r="BG161" s="240">
        <f>IF(N161="zákl. přenesená",J161,0)</f>
        <v>0</v>
      </c>
      <c r="BH161" s="240">
        <f>IF(N161="sníž. přenesená",J161,0)</f>
        <v>0</v>
      </c>
      <c r="BI161" s="240">
        <f>IF(N161="nulová",J161,0)</f>
        <v>0</v>
      </c>
      <c r="BJ161" s="17" t="s">
        <v>81</v>
      </c>
      <c r="BK161" s="240">
        <f>ROUND(I161*H161,2)</f>
        <v>0</v>
      </c>
      <c r="BL161" s="17" t="s">
        <v>114</v>
      </c>
      <c r="BM161" s="239" t="s">
        <v>791</v>
      </c>
    </row>
    <row r="162" s="2" customFormat="1">
      <c r="A162" s="38"/>
      <c r="B162" s="39"/>
      <c r="C162" s="40"/>
      <c r="D162" s="241" t="s">
        <v>157</v>
      </c>
      <c r="E162" s="40"/>
      <c r="F162" s="242" t="s">
        <v>792</v>
      </c>
      <c r="G162" s="40"/>
      <c r="H162" s="40"/>
      <c r="I162" s="148"/>
      <c r="J162" s="40"/>
      <c r="K162" s="40"/>
      <c r="L162" s="44"/>
      <c r="M162" s="243"/>
      <c r="N162" s="244"/>
      <c r="O162" s="84"/>
      <c r="P162" s="84"/>
      <c r="Q162" s="84"/>
      <c r="R162" s="84"/>
      <c r="S162" s="84"/>
      <c r="T162" s="85"/>
      <c r="U162" s="38"/>
      <c r="V162" s="38"/>
      <c r="W162" s="38"/>
      <c r="X162" s="38"/>
      <c r="Y162" s="38"/>
      <c r="Z162" s="38"/>
      <c r="AA162" s="38"/>
      <c r="AB162" s="38"/>
      <c r="AC162" s="38"/>
      <c r="AD162" s="38"/>
      <c r="AE162" s="38"/>
      <c r="AT162" s="17" t="s">
        <v>157</v>
      </c>
      <c r="AU162" s="17" t="s">
        <v>83</v>
      </c>
    </row>
    <row r="163" s="2" customFormat="1">
      <c r="A163" s="38"/>
      <c r="B163" s="39"/>
      <c r="C163" s="40"/>
      <c r="D163" s="241" t="s">
        <v>159</v>
      </c>
      <c r="E163" s="40"/>
      <c r="F163" s="245" t="s">
        <v>793</v>
      </c>
      <c r="G163" s="40"/>
      <c r="H163" s="40"/>
      <c r="I163" s="148"/>
      <c r="J163" s="40"/>
      <c r="K163" s="40"/>
      <c r="L163" s="44"/>
      <c r="M163" s="243"/>
      <c r="N163" s="244"/>
      <c r="O163" s="84"/>
      <c r="P163" s="84"/>
      <c r="Q163" s="84"/>
      <c r="R163" s="84"/>
      <c r="S163" s="84"/>
      <c r="T163" s="85"/>
      <c r="U163" s="38"/>
      <c r="V163" s="38"/>
      <c r="W163" s="38"/>
      <c r="X163" s="38"/>
      <c r="Y163" s="38"/>
      <c r="Z163" s="38"/>
      <c r="AA163" s="38"/>
      <c r="AB163" s="38"/>
      <c r="AC163" s="38"/>
      <c r="AD163" s="38"/>
      <c r="AE163" s="38"/>
      <c r="AT163" s="17" t="s">
        <v>159</v>
      </c>
      <c r="AU163" s="17" t="s">
        <v>83</v>
      </c>
    </row>
    <row r="164" s="15" customFormat="1">
      <c r="A164" s="15"/>
      <c r="B164" s="278"/>
      <c r="C164" s="279"/>
      <c r="D164" s="241" t="s">
        <v>173</v>
      </c>
      <c r="E164" s="280" t="s">
        <v>19</v>
      </c>
      <c r="F164" s="281" t="s">
        <v>794</v>
      </c>
      <c r="G164" s="279"/>
      <c r="H164" s="280" t="s">
        <v>19</v>
      </c>
      <c r="I164" s="282"/>
      <c r="J164" s="279"/>
      <c r="K164" s="279"/>
      <c r="L164" s="283"/>
      <c r="M164" s="284"/>
      <c r="N164" s="285"/>
      <c r="O164" s="285"/>
      <c r="P164" s="285"/>
      <c r="Q164" s="285"/>
      <c r="R164" s="285"/>
      <c r="S164" s="285"/>
      <c r="T164" s="286"/>
      <c r="U164" s="15"/>
      <c r="V164" s="15"/>
      <c r="W164" s="15"/>
      <c r="X164" s="15"/>
      <c r="Y164" s="15"/>
      <c r="Z164" s="15"/>
      <c r="AA164" s="15"/>
      <c r="AB164" s="15"/>
      <c r="AC164" s="15"/>
      <c r="AD164" s="15"/>
      <c r="AE164" s="15"/>
      <c r="AT164" s="287" t="s">
        <v>173</v>
      </c>
      <c r="AU164" s="287" t="s">
        <v>83</v>
      </c>
      <c r="AV164" s="15" t="s">
        <v>81</v>
      </c>
      <c r="AW164" s="15" t="s">
        <v>35</v>
      </c>
      <c r="AX164" s="15" t="s">
        <v>74</v>
      </c>
      <c r="AY164" s="287" t="s">
        <v>148</v>
      </c>
    </row>
    <row r="165" s="13" customFormat="1">
      <c r="A165" s="13"/>
      <c r="B165" s="246"/>
      <c r="C165" s="247"/>
      <c r="D165" s="241" t="s">
        <v>173</v>
      </c>
      <c r="E165" s="248" t="s">
        <v>19</v>
      </c>
      <c r="F165" s="249" t="s">
        <v>795</v>
      </c>
      <c r="G165" s="247"/>
      <c r="H165" s="250">
        <v>140.16999999999999</v>
      </c>
      <c r="I165" s="251"/>
      <c r="J165" s="247"/>
      <c r="K165" s="247"/>
      <c r="L165" s="252"/>
      <c r="M165" s="253"/>
      <c r="N165" s="254"/>
      <c r="O165" s="254"/>
      <c r="P165" s="254"/>
      <c r="Q165" s="254"/>
      <c r="R165" s="254"/>
      <c r="S165" s="254"/>
      <c r="T165" s="255"/>
      <c r="U165" s="13"/>
      <c r="V165" s="13"/>
      <c r="W165" s="13"/>
      <c r="X165" s="13"/>
      <c r="Y165" s="13"/>
      <c r="Z165" s="13"/>
      <c r="AA165" s="13"/>
      <c r="AB165" s="13"/>
      <c r="AC165" s="13"/>
      <c r="AD165" s="13"/>
      <c r="AE165" s="13"/>
      <c r="AT165" s="256" t="s">
        <v>173</v>
      </c>
      <c r="AU165" s="256" t="s">
        <v>83</v>
      </c>
      <c r="AV165" s="13" t="s">
        <v>83</v>
      </c>
      <c r="AW165" s="13" t="s">
        <v>35</v>
      </c>
      <c r="AX165" s="13" t="s">
        <v>74</v>
      </c>
      <c r="AY165" s="256" t="s">
        <v>148</v>
      </c>
    </row>
    <row r="166" s="15" customFormat="1">
      <c r="A166" s="15"/>
      <c r="B166" s="278"/>
      <c r="C166" s="279"/>
      <c r="D166" s="241" t="s">
        <v>173</v>
      </c>
      <c r="E166" s="280" t="s">
        <v>19</v>
      </c>
      <c r="F166" s="281" t="s">
        <v>796</v>
      </c>
      <c r="G166" s="279"/>
      <c r="H166" s="280" t="s">
        <v>19</v>
      </c>
      <c r="I166" s="282"/>
      <c r="J166" s="279"/>
      <c r="K166" s="279"/>
      <c r="L166" s="283"/>
      <c r="M166" s="284"/>
      <c r="N166" s="285"/>
      <c r="O166" s="285"/>
      <c r="P166" s="285"/>
      <c r="Q166" s="285"/>
      <c r="R166" s="285"/>
      <c r="S166" s="285"/>
      <c r="T166" s="286"/>
      <c r="U166" s="15"/>
      <c r="V166" s="15"/>
      <c r="W166" s="15"/>
      <c r="X166" s="15"/>
      <c r="Y166" s="15"/>
      <c r="Z166" s="15"/>
      <c r="AA166" s="15"/>
      <c r="AB166" s="15"/>
      <c r="AC166" s="15"/>
      <c r="AD166" s="15"/>
      <c r="AE166" s="15"/>
      <c r="AT166" s="287" t="s">
        <v>173</v>
      </c>
      <c r="AU166" s="287" t="s">
        <v>83</v>
      </c>
      <c r="AV166" s="15" t="s">
        <v>81</v>
      </c>
      <c r="AW166" s="15" t="s">
        <v>35</v>
      </c>
      <c r="AX166" s="15" t="s">
        <v>74</v>
      </c>
      <c r="AY166" s="287" t="s">
        <v>148</v>
      </c>
    </row>
    <row r="167" s="13" customFormat="1">
      <c r="A167" s="13"/>
      <c r="B167" s="246"/>
      <c r="C167" s="247"/>
      <c r="D167" s="241" t="s">
        <v>173</v>
      </c>
      <c r="E167" s="248" t="s">
        <v>19</v>
      </c>
      <c r="F167" s="249" t="s">
        <v>773</v>
      </c>
      <c r="G167" s="247"/>
      <c r="H167" s="250">
        <v>9</v>
      </c>
      <c r="I167" s="251"/>
      <c r="J167" s="247"/>
      <c r="K167" s="247"/>
      <c r="L167" s="252"/>
      <c r="M167" s="253"/>
      <c r="N167" s="254"/>
      <c r="O167" s="254"/>
      <c r="P167" s="254"/>
      <c r="Q167" s="254"/>
      <c r="R167" s="254"/>
      <c r="S167" s="254"/>
      <c r="T167" s="255"/>
      <c r="U167" s="13"/>
      <c r="V167" s="13"/>
      <c r="W167" s="13"/>
      <c r="X167" s="13"/>
      <c r="Y167" s="13"/>
      <c r="Z167" s="13"/>
      <c r="AA167" s="13"/>
      <c r="AB167" s="13"/>
      <c r="AC167" s="13"/>
      <c r="AD167" s="13"/>
      <c r="AE167" s="13"/>
      <c r="AT167" s="256" t="s">
        <v>173</v>
      </c>
      <c r="AU167" s="256" t="s">
        <v>83</v>
      </c>
      <c r="AV167" s="13" t="s">
        <v>83</v>
      </c>
      <c r="AW167" s="13" t="s">
        <v>35</v>
      </c>
      <c r="AX167" s="13" t="s">
        <v>74</v>
      </c>
      <c r="AY167" s="256" t="s">
        <v>148</v>
      </c>
    </row>
    <row r="168" s="14" customFormat="1">
      <c r="A168" s="14"/>
      <c r="B168" s="257"/>
      <c r="C168" s="258"/>
      <c r="D168" s="241" t="s">
        <v>173</v>
      </c>
      <c r="E168" s="259" t="s">
        <v>19</v>
      </c>
      <c r="F168" s="260" t="s">
        <v>184</v>
      </c>
      <c r="G168" s="258"/>
      <c r="H168" s="261">
        <v>149.16999999999999</v>
      </c>
      <c r="I168" s="262"/>
      <c r="J168" s="258"/>
      <c r="K168" s="258"/>
      <c r="L168" s="263"/>
      <c r="M168" s="264"/>
      <c r="N168" s="265"/>
      <c r="O168" s="265"/>
      <c r="P168" s="265"/>
      <c r="Q168" s="265"/>
      <c r="R168" s="265"/>
      <c r="S168" s="265"/>
      <c r="T168" s="266"/>
      <c r="U168" s="14"/>
      <c r="V168" s="14"/>
      <c r="W168" s="14"/>
      <c r="X168" s="14"/>
      <c r="Y168" s="14"/>
      <c r="Z168" s="14"/>
      <c r="AA168" s="14"/>
      <c r="AB168" s="14"/>
      <c r="AC168" s="14"/>
      <c r="AD168" s="14"/>
      <c r="AE168" s="14"/>
      <c r="AT168" s="267" t="s">
        <v>173</v>
      </c>
      <c r="AU168" s="267" t="s">
        <v>83</v>
      </c>
      <c r="AV168" s="14" t="s">
        <v>114</v>
      </c>
      <c r="AW168" s="14" t="s">
        <v>35</v>
      </c>
      <c r="AX168" s="14" t="s">
        <v>81</v>
      </c>
      <c r="AY168" s="267" t="s">
        <v>148</v>
      </c>
    </row>
    <row r="169" s="2" customFormat="1" ht="21.75" customHeight="1">
      <c r="A169" s="38"/>
      <c r="B169" s="39"/>
      <c r="C169" s="228" t="s">
        <v>232</v>
      </c>
      <c r="D169" s="228" t="s">
        <v>151</v>
      </c>
      <c r="E169" s="229" t="s">
        <v>797</v>
      </c>
      <c r="F169" s="230" t="s">
        <v>798</v>
      </c>
      <c r="G169" s="231" t="s">
        <v>203</v>
      </c>
      <c r="H169" s="232">
        <v>179.44800000000001</v>
      </c>
      <c r="I169" s="233"/>
      <c r="J169" s="234">
        <f>ROUND(I169*H169,2)</f>
        <v>0</v>
      </c>
      <c r="K169" s="230" t="s">
        <v>716</v>
      </c>
      <c r="L169" s="44"/>
      <c r="M169" s="235" t="s">
        <v>19</v>
      </c>
      <c r="N169" s="236" t="s">
        <v>45</v>
      </c>
      <c r="O169" s="84"/>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114</v>
      </c>
      <c r="AT169" s="239" t="s">
        <v>151</v>
      </c>
      <c r="AU169" s="239" t="s">
        <v>83</v>
      </c>
      <c r="AY169" s="17" t="s">
        <v>148</v>
      </c>
      <c r="BE169" s="240">
        <f>IF(N169="základní",J169,0)</f>
        <v>0</v>
      </c>
      <c r="BF169" s="240">
        <f>IF(N169="snížená",J169,0)</f>
        <v>0</v>
      </c>
      <c r="BG169" s="240">
        <f>IF(N169="zákl. přenesená",J169,0)</f>
        <v>0</v>
      </c>
      <c r="BH169" s="240">
        <f>IF(N169="sníž. přenesená",J169,0)</f>
        <v>0</v>
      </c>
      <c r="BI169" s="240">
        <f>IF(N169="nulová",J169,0)</f>
        <v>0</v>
      </c>
      <c r="BJ169" s="17" t="s">
        <v>81</v>
      </c>
      <c r="BK169" s="240">
        <f>ROUND(I169*H169,2)</f>
        <v>0</v>
      </c>
      <c r="BL169" s="17" t="s">
        <v>114</v>
      </c>
      <c r="BM169" s="239" t="s">
        <v>799</v>
      </c>
    </row>
    <row r="170" s="2" customFormat="1">
      <c r="A170" s="38"/>
      <c r="B170" s="39"/>
      <c r="C170" s="40"/>
      <c r="D170" s="241" t="s">
        <v>157</v>
      </c>
      <c r="E170" s="40"/>
      <c r="F170" s="242" t="s">
        <v>800</v>
      </c>
      <c r="G170" s="40"/>
      <c r="H170" s="40"/>
      <c r="I170" s="148"/>
      <c r="J170" s="40"/>
      <c r="K170" s="40"/>
      <c r="L170" s="44"/>
      <c r="M170" s="243"/>
      <c r="N170" s="244"/>
      <c r="O170" s="84"/>
      <c r="P170" s="84"/>
      <c r="Q170" s="84"/>
      <c r="R170" s="84"/>
      <c r="S170" s="84"/>
      <c r="T170" s="85"/>
      <c r="U170" s="38"/>
      <c r="V170" s="38"/>
      <c r="W170" s="38"/>
      <c r="X170" s="38"/>
      <c r="Y170" s="38"/>
      <c r="Z170" s="38"/>
      <c r="AA170" s="38"/>
      <c r="AB170" s="38"/>
      <c r="AC170" s="38"/>
      <c r="AD170" s="38"/>
      <c r="AE170" s="38"/>
      <c r="AT170" s="17" t="s">
        <v>157</v>
      </c>
      <c r="AU170" s="17" t="s">
        <v>83</v>
      </c>
    </row>
    <row r="171" s="13" customFormat="1">
      <c r="A171" s="13"/>
      <c r="B171" s="246"/>
      <c r="C171" s="247"/>
      <c r="D171" s="241" t="s">
        <v>173</v>
      </c>
      <c r="E171" s="248" t="s">
        <v>19</v>
      </c>
      <c r="F171" s="249" t="s">
        <v>801</v>
      </c>
      <c r="G171" s="247"/>
      <c r="H171" s="250">
        <v>179.44800000000001</v>
      </c>
      <c r="I171" s="251"/>
      <c r="J171" s="247"/>
      <c r="K171" s="247"/>
      <c r="L171" s="252"/>
      <c r="M171" s="253"/>
      <c r="N171" s="254"/>
      <c r="O171" s="254"/>
      <c r="P171" s="254"/>
      <c r="Q171" s="254"/>
      <c r="R171" s="254"/>
      <c r="S171" s="254"/>
      <c r="T171" s="255"/>
      <c r="U171" s="13"/>
      <c r="V171" s="13"/>
      <c r="W171" s="13"/>
      <c r="X171" s="13"/>
      <c r="Y171" s="13"/>
      <c r="Z171" s="13"/>
      <c r="AA171" s="13"/>
      <c r="AB171" s="13"/>
      <c r="AC171" s="13"/>
      <c r="AD171" s="13"/>
      <c r="AE171" s="13"/>
      <c r="AT171" s="256" t="s">
        <v>173</v>
      </c>
      <c r="AU171" s="256" t="s">
        <v>83</v>
      </c>
      <c r="AV171" s="13" t="s">
        <v>83</v>
      </c>
      <c r="AW171" s="13" t="s">
        <v>35</v>
      </c>
      <c r="AX171" s="13" t="s">
        <v>81</v>
      </c>
      <c r="AY171" s="256" t="s">
        <v>148</v>
      </c>
    </row>
    <row r="172" s="2" customFormat="1" ht="21.75" customHeight="1">
      <c r="A172" s="38"/>
      <c r="B172" s="39"/>
      <c r="C172" s="228" t="s">
        <v>236</v>
      </c>
      <c r="D172" s="228" t="s">
        <v>151</v>
      </c>
      <c r="E172" s="229" t="s">
        <v>802</v>
      </c>
      <c r="F172" s="230" t="s">
        <v>803</v>
      </c>
      <c r="G172" s="231" t="s">
        <v>196</v>
      </c>
      <c r="H172" s="232">
        <v>100.893</v>
      </c>
      <c r="I172" s="233"/>
      <c r="J172" s="234">
        <f>ROUND(I172*H172,2)</f>
        <v>0</v>
      </c>
      <c r="K172" s="230" t="s">
        <v>716</v>
      </c>
      <c r="L172" s="44"/>
      <c r="M172" s="235" t="s">
        <v>19</v>
      </c>
      <c r="N172" s="236" t="s">
        <v>45</v>
      </c>
      <c r="O172" s="84"/>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114</v>
      </c>
      <c r="AT172" s="239" t="s">
        <v>151</v>
      </c>
      <c r="AU172" s="239" t="s">
        <v>83</v>
      </c>
      <c r="AY172" s="17" t="s">
        <v>148</v>
      </c>
      <c r="BE172" s="240">
        <f>IF(N172="základní",J172,0)</f>
        <v>0</v>
      </c>
      <c r="BF172" s="240">
        <f>IF(N172="snížená",J172,0)</f>
        <v>0</v>
      </c>
      <c r="BG172" s="240">
        <f>IF(N172="zákl. přenesená",J172,0)</f>
        <v>0</v>
      </c>
      <c r="BH172" s="240">
        <f>IF(N172="sníž. přenesená",J172,0)</f>
        <v>0</v>
      </c>
      <c r="BI172" s="240">
        <f>IF(N172="nulová",J172,0)</f>
        <v>0</v>
      </c>
      <c r="BJ172" s="17" t="s">
        <v>81</v>
      </c>
      <c r="BK172" s="240">
        <f>ROUND(I172*H172,2)</f>
        <v>0</v>
      </c>
      <c r="BL172" s="17" t="s">
        <v>114</v>
      </c>
      <c r="BM172" s="239" t="s">
        <v>804</v>
      </c>
    </row>
    <row r="173" s="2" customFormat="1">
      <c r="A173" s="38"/>
      <c r="B173" s="39"/>
      <c r="C173" s="40"/>
      <c r="D173" s="241" t="s">
        <v>157</v>
      </c>
      <c r="E173" s="40"/>
      <c r="F173" s="242" t="s">
        <v>805</v>
      </c>
      <c r="G173" s="40"/>
      <c r="H173" s="40"/>
      <c r="I173" s="148"/>
      <c r="J173" s="40"/>
      <c r="K173" s="40"/>
      <c r="L173" s="44"/>
      <c r="M173" s="243"/>
      <c r="N173" s="244"/>
      <c r="O173" s="84"/>
      <c r="P173" s="84"/>
      <c r="Q173" s="84"/>
      <c r="R173" s="84"/>
      <c r="S173" s="84"/>
      <c r="T173" s="85"/>
      <c r="U173" s="38"/>
      <c r="V173" s="38"/>
      <c r="W173" s="38"/>
      <c r="X173" s="38"/>
      <c r="Y173" s="38"/>
      <c r="Z173" s="38"/>
      <c r="AA173" s="38"/>
      <c r="AB173" s="38"/>
      <c r="AC173" s="38"/>
      <c r="AD173" s="38"/>
      <c r="AE173" s="38"/>
      <c r="AT173" s="17" t="s">
        <v>157</v>
      </c>
      <c r="AU173" s="17" t="s">
        <v>83</v>
      </c>
    </row>
    <row r="174" s="2" customFormat="1">
      <c r="A174" s="38"/>
      <c r="B174" s="39"/>
      <c r="C174" s="40"/>
      <c r="D174" s="241" t="s">
        <v>159</v>
      </c>
      <c r="E174" s="40"/>
      <c r="F174" s="245" t="s">
        <v>806</v>
      </c>
      <c r="G174" s="40"/>
      <c r="H174" s="40"/>
      <c r="I174" s="148"/>
      <c r="J174" s="40"/>
      <c r="K174" s="40"/>
      <c r="L174" s="44"/>
      <c r="M174" s="243"/>
      <c r="N174" s="244"/>
      <c r="O174" s="84"/>
      <c r="P174" s="84"/>
      <c r="Q174" s="84"/>
      <c r="R174" s="84"/>
      <c r="S174" s="84"/>
      <c r="T174" s="85"/>
      <c r="U174" s="38"/>
      <c r="V174" s="38"/>
      <c r="W174" s="38"/>
      <c r="X174" s="38"/>
      <c r="Y174" s="38"/>
      <c r="Z174" s="38"/>
      <c r="AA174" s="38"/>
      <c r="AB174" s="38"/>
      <c r="AC174" s="38"/>
      <c r="AD174" s="38"/>
      <c r="AE174" s="38"/>
      <c r="AT174" s="17" t="s">
        <v>159</v>
      </c>
      <c r="AU174" s="17" t="s">
        <v>83</v>
      </c>
    </row>
    <row r="175" s="2" customFormat="1">
      <c r="A175" s="38"/>
      <c r="B175" s="39"/>
      <c r="C175" s="40"/>
      <c r="D175" s="241" t="s">
        <v>695</v>
      </c>
      <c r="E175" s="40"/>
      <c r="F175" s="245" t="s">
        <v>807</v>
      </c>
      <c r="G175" s="40"/>
      <c r="H175" s="40"/>
      <c r="I175" s="148"/>
      <c r="J175" s="40"/>
      <c r="K175" s="40"/>
      <c r="L175" s="44"/>
      <c r="M175" s="243"/>
      <c r="N175" s="244"/>
      <c r="O175" s="84"/>
      <c r="P175" s="84"/>
      <c r="Q175" s="84"/>
      <c r="R175" s="84"/>
      <c r="S175" s="84"/>
      <c r="T175" s="85"/>
      <c r="U175" s="38"/>
      <c r="V175" s="38"/>
      <c r="W175" s="38"/>
      <c r="X175" s="38"/>
      <c r="Y175" s="38"/>
      <c r="Z175" s="38"/>
      <c r="AA175" s="38"/>
      <c r="AB175" s="38"/>
      <c r="AC175" s="38"/>
      <c r="AD175" s="38"/>
      <c r="AE175" s="38"/>
      <c r="AT175" s="17" t="s">
        <v>695</v>
      </c>
      <c r="AU175" s="17" t="s">
        <v>83</v>
      </c>
    </row>
    <row r="176" s="13" customFormat="1">
      <c r="A176" s="13"/>
      <c r="B176" s="246"/>
      <c r="C176" s="247"/>
      <c r="D176" s="241" t="s">
        <v>173</v>
      </c>
      <c r="E176" s="248" t="s">
        <v>19</v>
      </c>
      <c r="F176" s="249" t="s">
        <v>808</v>
      </c>
      <c r="G176" s="247"/>
      <c r="H176" s="250">
        <v>100.893</v>
      </c>
      <c r="I176" s="251"/>
      <c r="J176" s="247"/>
      <c r="K176" s="247"/>
      <c r="L176" s="252"/>
      <c r="M176" s="253"/>
      <c r="N176" s="254"/>
      <c r="O176" s="254"/>
      <c r="P176" s="254"/>
      <c r="Q176" s="254"/>
      <c r="R176" s="254"/>
      <c r="S176" s="254"/>
      <c r="T176" s="255"/>
      <c r="U176" s="13"/>
      <c r="V176" s="13"/>
      <c r="W176" s="13"/>
      <c r="X176" s="13"/>
      <c r="Y176" s="13"/>
      <c r="Z176" s="13"/>
      <c r="AA176" s="13"/>
      <c r="AB176" s="13"/>
      <c r="AC176" s="13"/>
      <c r="AD176" s="13"/>
      <c r="AE176" s="13"/>
      <c r="AT176" s="256" t="s">
        <v>173</v>
      </c>
      <c r="AU176" s="256" t="s">
        <v>83</v>
      </c>
      <c r="AV176" s="13" t="s">
        <v>83</v>
      </c>
      <c r="AW176" s="13" t="s">
        <v>35</v>
      </c>
      <c r="AX176" s="13" t="s">
        <v>81</v>
      </c>
      <c r="AY176" s="256" t="s">
        <v>148</v>
      </c>
    </row>
    <row r="177" s="2" customFormat="1" ht="16.5" customHeight="1">
      <c r="A177" s="38"/>
      <c r="B177" s="39"/>
      <c r="C177" s="268" t="s">
        <v>8</v>
      </c>
      <c r="D177" s="268" t="s">
        <v>220</v>
      </c>
      <c r="E177" s="269" t="s">
        <v>809</v>
      </c>
      <c r="F177" s="270" t="s">
        <v>810</v>
      </c>
      <c r="G177" s="271" t="s">
        <v>203</v>
      </c>
      <c r="H177" s="272">
        <v>85.759</v>
      </c>
      <c r="I177" s="273"/>
      <c r="J177" s="274">
        <f>ROUND(I177*H177,2)</f>
        <v>0</v>
      </c>
      <c r="K177" s="270" t="s">
        <v>716</v>
      </c>
      <c r="L177" s="275"/>
      <c r="M177" s="276" t="s">
        <v>19</v>
      </c>
      <c r="N177" s="277" t="s">
        <v>45</v>
      </c>
      <c r="O177" s="84"/>
      <c r="P177" s="237">
        <f>O177*H177</f>
        <v>0</v>
      </c>
      <c r="Q177" s="237">
        <v>1</v>
      </c>
      <c r="R177" s="237">
        <f>Q177*H177</f>
        <v>85.759</v>
      </c>
      <c r="S177" s="237">
        <v>0</v>
      </c>
      <c r="T177" s="238">
        <f>S177*H177</f>
        <v>0</v>
      </c>
      <c r="U177" s="38"/>
      <c r="V177" s="38"/>
      <c r="W177" s="38"/>
      <c r="X177" s="38"/>
      <c r="Y177" s="38"/>
      <c r="Z177" s="38"/>
      <c r="AA177" s="38"/>
      <c r="AB177" s="38"/>
      <c r="AC177" s="38"/>
      <c r="AD177" s="38"/>
      <c r="AE177" s="38"/>
      <c r="AR177" s="239" t="s">
        <v>207</v>
      </c>
      <c r="AT177" s="239" t="s">
        <v>220</v>
      </c>
      <c r="AU177" s="239" t="s">
        <v>83</v>
      </c>
      <c r="AY177" s="17" t="s">
        <v>148</v>
      </c>
      <c r="BE177" s="240">
        <f>IF(N177="základní",J177,0)</f>
        <v>0</v>
      </c>
      <c r="BF177" s="240">
        <f>IF(N177="snížená",J177,0)</f>
        <v>0</v>
      </c>
      <c r="BG177" s="240">
        <f>IF(N177="zákl. přenesená",J177,0)</f>
        <v>0</v>
      </c>
      <c r="BH177" s="240">
        <f>IF(N177="sníž. přenesená",J177,0)</f>
        <v>0</v>
      </c>
      <c r="BI177" s="240">
        <f>IF(N177="nulová",J177,0)</f>
        <v>0</v>
      </c>
      <c r="BJ177" s="17" t="s">
        <v>81</v>
      </c>
      <c r="BK177" s="240">
        <f>ROUND(I177*H177,2)</f>
        <v>0</v>
      </c>
      <c r="BL177" s="17" t="s">
        <v>114</v>
      </c>
      <c r="BM177" s="239" t="s">
        <v>811</v>
      </c>
    </row>
    <row r="178" s="2" customFormat="1">
      <c r="A178" s="38"/>
      <c r="B178" s="39"/>
      <c r="C178" s="40"/>
      <c r="D178" s="241" t="s">
        <v>157</v>
      </c>
      <c r="E178" s="40"/>
      <c r="F178" s="242" t="s">
        <v>810</v>
      </c>
      <c r="G178" s="40"/>
      <c r="H178" s="40"/>
      <c r="I178" s="148"/>
      <c r="J178" s="40"/>
      <c r="K178" s="40"/>
      <c r="L178" s="44"/>
      <c r="M178" s="243"/>
      <c r="N178" s="244"/>
      <c r="O178" s="84"/>
      <c r="P178" s="84"/>
      <c r="Q178" s="84"/>
      <c r="R178" s="84"/>
      <c r="S178" s="84"/>
      <c r="T178" s="85"/>
      <c r="U178" s="38"/>
      <c r="V178" s="38"/>
      <c r="W178" s="38"/>
      <c r="X178" s="38"/>
      <c r="Y178" s="38"/>
      <c r="Z178" s="38"/>
      <c r="AA178" s="38"/>
      <c r="AB178" s="38"/>
      <c r="AC178" s="38"/>
      <c r="AD178" s="38"/>
      <c r="AE178" s="38"/>
      <c r="AT178" s="17" t="s">
        <v>157</v>
      </c>
      <c r="AU178" s="17" t="s">
        <v>83</v>
      </c>
    </row>
    <row r="179" s="2" customFormat="1">
      <c r="A179" s="38"/>
      <c r="B179" s="39"/>
      <c r="C179" s="40"/>
      <c r="D179" s="241" t="s">
        <v>695</v>
      </c>
      <c r="E179" s="40"/>
      <c r="F179" s="245" t="s">
        <v>812</v>
      </c>
      <c r="G179" s="40"/>
      <c r="H179" s="40"/>
      <c r="I179" s="148"/>
      <c r="J179" s="40"/>
      <c r="K179" s="40"/>
      <c r="L179" s="44"/>
      <c r="M179" s="243"/>
      <c r="N179" s="244"/>
      <c r="O179" s="84"/>
      <c r="P179" s="84"/>
      <c r="Q179" s="84"/>
      <c r="R179" s="84"/>
      <c r="S179" s="84"/>
      <c r="T179" s="85"/>
      <c r="U179" s="38"/>
      <c r="V179" s="38"/>
      <c r="W179" s="38"/>
      <c r="X179" s="38"/>
      <c r="Y179" s="38"/>
      <c r="Z179" s="38"/>
      <c r="AA179" s="38"/>
      <c r="AB179" s="38"/>
      <c r="AC179" s="38"/>
      <c r="AD179" s="38"/>
      <c r="AE179" s="38"/>
      <c r="AT179" s="17" t="s">
        <v>695</v>
      </c>
      <c r="AU179" s="17" t="s">
        <v>83</v>
      </c>
    </row>
    <row r="180" s="15" customFormat="1">
      <c r="A180" s="15"/>
      <c r="B180" s="278"/>
      <c r="C180" s="279"/>
      <c r="D180" s="241" t="s">
        <v>173</v>
      </c>
      <c r="E180" s="280" t="s">
        <v>19</v>
      </c>
      <c r="F180" s="281" t="s">
        <v>813</v>
      </c>
      <c r="G180" s="279"/>
      <c r="H180" s="280" t="s">
        <v>19</v>
      </c>
      <c r="I180" s="282"/>
      <c r="J180" s="279"/>
      <c r="K180" s="279"/>
      <c r="L180" s="283"/>
      <c r="M180" s="284"/>
      <c r="N180" s="285"/>
      <c r="O180" s="285"/>
      <c r="P180" s="285"/>
      <c r="Q180" s="285"/>
      <c r="R180" s="285"/>
      <c r="S180" s="285"/>
      <c r="T180" s="286"/>
      <c r="U180" s="15"/>
      <c r="V180" s="15"/>
      <c r="W180" s="15"/>
      <c r="X180" s="15"/>
      <c r="Y180" s="15"/>
      <c r="Z180" s="15"/>
      <c r="AA180" s="15"/>
      <c r="AB180" s="15"/>
      <c r="AC180" s="15"/>
      <c r="AD180" s="15"/>
      <c r="AE180" s="15"/>
      <c r="AT180" s="287" t="s">
        <v>173</v>
      </c>
      <c r="AU180" s="287" t="s">
        <v>83</v>
      </c>
      <c r="AV180" s="15" t="s">
        <v>81</v>
      </c>
      <c r="AW180" s="15" t="s">
        <v>35</v>
      </c>
      <c r="AX180" s="15" t="s">
        <v>74</v>
      </c>
      <c r="AY180" s="287" t="s">
        <v>148</v>
      </c>
    </row>
    <row r="181" s="13" customFormat="1">
      <c r="A181" s="13"/>
      <c r="B181" s="246"/>
      <c r="C181" s="247"/>
      <c r="D181" s="241" t="s">
        <v>173</v>
      </c>
      <c r="E181" s="248" t="s">
        <v>19</v>
      </c>
      <c r="F181" s="249" t="s">
        <v>814</v>
      </c>
      <c r="G181" s="247"/>
      <c r="H181" s="250">
        <v>85.759</v>
      </c>
      <c r="I181" s="251"/>
      <c r="J181" s="247"/>
      <c r="K181" s="247"/>
      <c r="L181" s="252"/>
      <c r="M181" s="253"/>
      <c r="N181" s="254"/>
      <c r="O181" s="254"/>
      <c r="P181" s="254"/>
      <c r="Q181" s="254"/>
      <c r="R181" s="254"/>
      <c r="S181" s="254"/>
      <c r="T181" s="255"/>
      <c r="U181" s="13"/>
      <c r="V181" s="13"/>
      <c r="W181" s="13"/>
      <c r="X181" s="13"/>
      <c r="Y181" s="13"/>
      <c r="Z181" s="13"/>
      <c r="AA181" s="13"/>
      <c r="AB181" s="13"/>
      <c r="AC181" s="13"/>
      <c r="AD181" s="13"/>
      <c r="AE181" s="13"/>
      <c r="AT181" s="256" t="s">
        <v>173</v>
      </c>
      <c r="AU181" s="256" t="s">
        <v>83</v>
      </c>
      <c r="AV181" s="13" t="s">
        <v>83</v>
      </c>
      <c r="AW181" s="13" t="s">
        <v>35</v>
      </c>
      <c r="AX181" s="13" t="s">
        <v>81</v>
      </c>
      <c r="AY181" s="256" t="s">
        <v>148</v>
      </c>
    </row>
    <row r="182" s="2" customFormat="1" ht="21.75" customHeight="1">
      <c r="A182" s="38"/>
      <c r="B182" s="39"/>
      <c r="C182" s="228" t="s">
        <v>243</v>
      </c>
      <c r="D182" s="228" t="s">
        <v>151</v>
      </c>
      <c r="E182" s="229" t="s">
        <v>815</v>
      </c>
      <c r="F182" s="230" t="s">
        <v>816</v>
      </c>
      <c r="G182" s="231" t="s">
        <v>258</v>
      </c>
      <c r="H182" s="232">
        <v>42.600999999999999</v>
      </c>
      <c r="I182" s="233"/>
      <c r="J182" s="234">
        <f>ROUND(I182*H182,2)</f>
        <v>0</v>
      </c>
      <c r="K182" s="230" t="s">
        <v>716</v>
      </c>
      <c r="L182" s="44"/>
      <c r="M182" s="235" t="s">
        <v>19</v>
      </c>
      <c r="N182" s="236" t="s">
        <v>45</v>
      </c>
      <c r="O182" s="84"/>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114</v>
      </c>
      <c r="AT182" s="239" t="s">
        <v>151</v>
      </c>
      <c r="AU182" s="239" t="s">
        <v>83</v>
      </c>
      <c r="AY182" s="17" t="s">
        <v>148</v>
      </c>
      <c r="BE182" s="240">
        <f>IF(N182="základní",J182,0)</f>
        <v>0</v>
      </c>
      <c r="BF182" s="240">
        <f>IF(N182="snížená",J182,0)</f>
        <v>0</v>
      </c>
      <c r="BG182" s="240">
        <f>IF(N182="zákl. přenesená",J182,0)</f>
        <v>0</v>
      </c>
      <c r="BH182" s="240">
        <f>IF(N182="sníž. přenesená",J182,0)</f>
        <v>0</v>
      </c>
      <c r="BI182" s="240">
        <f>IF(N182="nulová",J182,0)</f>
        <v>0</v>
      </c>
      <c r="BJ182" s="17" t="s">
        <v>81</v>
      </c>
      <c r="BK182" s="240">
        <f>ROUND(I182*H182,2)</f>
        <v>0</v>
      </c>
      <c r="BL182" s="17" t="s">
        <v>114</v>
      </c>
      <c r="BM182" s="239" t="s">
        <v>817</v>
      </c>
    </row>
    <row r="183" s="2" customFormat="1">
      <c r="A183" s="38"/>
      <c r="B183" s="39"/>
      <c r="C183" s="40"/>
      <c r="D183" s="241" t="s">
        <v>157</v>
      </c>
      <c r="E183" s="40"/>
      <c r="F183" s="242" t="s">
        <v>818</v>
      </c>
      <c r="G183" s="40"/>
      <c r="H183" s="40"/>
      <c r="I183" s="148"/>
      <c r="J183" s="40"/>
      <c r="K183" s="40"/>
      <c r="L183" s="44"/>
      <c r="M183" s="243"/>
      <c r="N183" s="244"/>
      <c r="O183" s="84"/>
      <c r="P183" s="84"/>
      <c r="Q183" s="84"/>
      <c r="R183" s="84"/>
      <c r="S183" s="84"/>
      <c r="T183" s="85"/>
      <c r="U183" s="38"/>
      <c r="V183" s="38"/>
      <c r="W183" s="38"/>
      <c r="X183" s="38"/>
      <c r="Y183" s="38"/>
      <c r="Z183" s="38"/>
      <c r="AA183" s="38"/>
      <c r="AB183" s="38"/>
      <c r="AC183" s="38"/>
      <c r="AD183" s="38"/>
      <c r="AE183" s="38"/>
      <c r="AT183" s="17" t="s">
        <v>157</v>
      </c>
      <c r="AU183" s="17" t="s">
        <v>83</v>
      </c>
    </row>
    <row r="184" s="2" customFormat="1">
      <c r="A184" s="38"/>
      <c r="B184" s="39"/>
      <c r="C184" s="40"/>
      <c r="D184" s="241" t="s">
        <v>159</v>
      </c>
      <c r="E184" s="40"/>
      <c r="F184" s="245" t="s">
        <v>819</v>
      </c>
      <c r="G184" s="40"/>
      <c r="H184" s="40"/>
      <c r="I184" s="148"/>
      <c r="J184" s="40"/>
      <c r="K184" s="40"/>
      <c r="L184" s="44"/>
      <c r="M184" s="243"/>
      <c r="N184" s="244"/>
      <c r="O184" s="84"/>
      <c r="P184" s="84"/>
      <c r="Q184" s="84"/>
      <c r="R184" s="84"/>
      <c r="S184" s="84"/>
      <c r="T184" s="85"/>
      <c r="U184" s="38"/>
      <c r="V184" s="38"/>
      <c r="W184" s="38"/>
      <c r="X184" s="38"/>
      <c r="Y184" s="38"/>
      <c r="Z184" s="38"/>
      <c r="AA184" s="38"/>
      <c r="AB184" s="38"/>
      <c r="AC184" s="38"/>
      <c r="AD184" s="38"/>
      <c r="AE184" s="38"/>
      <c r="AT184" s="17" t="s">
        <v>159</v>
      </c>
      <c r="AU184" s="17" t="s">
        <v>83</v>
      </c>
    </row>
    <row r="185" s="13" customFormat="1">
      <c r="A185" s="13"/>
      <c r="B185" s="246"/>
      <c r="C185" s="247"/>
      <c r="D185" s="241" t="s">
        <v>173</v>
      </c>
      <c r="E185" s="248" t="s">
        <v>19</v>
      </c>
      <c r="F185" s="249" t="s">
        <v>820</v>
      </c>
      <c r="G185" s="247"/>
      <c r="H185" s="250">
        <v>42.600999999999999</v>
      </c>
      <c r="I185" s="251"/>
      <c r="J185" s="247"/>
      <c r="K185" s="247"/>
      <c r="L185" s="252"/>
      <c r="M185" s="253"/>
      <c r="N185" s="254"/>
      <c r="O185" s="254"/>
      <c r="P185" s="254"/>
      <c r="Q185" s="254"/>
      <c r="R185" s="254"/>
      <c r="S185" s="254"/>
      <c r="T185" s="255"/>
      <c r="U185" s="13"/>
      <c r="V185" s="13"/>
      <c r="W185" s="13"/>
      <c r="X185" s="13"/>
      <c r="Y185" s="13"/>
      <c r="Z185" s="13"/>
      <c r="AA185" s="13"/>
      <c r="AB185" s="13"/>
      <c r="AC185" s="13"/>
      <c r="AD185" s="13"/>
      <c r="AE185" s="13"/>
      <c r="AT185" s="256" t="s">
        <v>173</v>
      </c>
      <c r="AU185" s="256" t="s">
        <v>83</v>
      </c>
      <c r="AV185" s="13" t="s">
        <v>83</v>
      </c>
      <c r="AW185" s="13" t="s">
        <v>35</v>
      </c>
      <c r="AX185" s="13" t="s">
        <v>81</v>
      </c>
      <c r="AY185" s="256" t="s">
        <v>148</v>
      </c>
    </row>
    <row r="186" s="2" customFormat="1" ht="16.5" customHeight="1">
      <c r="A186" s="38"/>
      <c r="B186" s="39"/>
      <c r="C186" s="268" t="s">
        <v>247</v>
      </c>
      <c r="D186" s="268" t="s">
        <v>220</v>
      </c>
      <c r="E186" s="269" t="s">
        <v>821</v>
      </c>
      <c r="F186" s="270" t="s">
        <v>822</v>
      </c>
      <c r="G186" s="271" t="s">
        <v>823</v>
      </c>
      <c r="H186" s="272">
        <v>2.556</v>
      </c>
      <c r="I186" s="273"/>
      <c r="J186" s="274">
        <f>ROUND(I186*H186,2)</f>
        <v>0</v>
      </c>
      <c r="K186" s="270" t="s">
        <v>716</v>
      </c>
      <c r="L186" s="275"/>
      <c r="M186" s="276" t="s">
        <v>19</v>
      </c>
      <c r="N186" s="277" t="s">
        <v>45</v>
      </c>
      <c r="O186" s="84"/>
      <c r="P186" s="237">
        <f>O186*H186</f>
        <v>0</v>
      </c>
      <c r="Q186" s="237">
        <v>0.001</v>
      </c>
      <c r="R186" s="237">
        <f>Q186*H186</f>
        <v>0.0025560000000000001</v>
      </c>
      <c r="S186" s="237">
        <v>0</v>
      </c>
      <c r="T186" s="238">
        <f>S186*H186</f>
        <v>0</v>
      </c>
      <c r="U186" s="38"/>
      <c r="V186" s="38"/>
      <c r="W186" s="38"/>
      <c r="X186" s="38"/>
      <c r="Y186" s="38"/>
      <c r="Z186" s="38"/>
      <c r="AA186" s="38"/>
      <c r="AB186" s="38"/>
      <c r="AC186" s="38"/>
      <c r="AD186" s="38"/>
      <c r="AE186" s="38"/>
      <c r="AR186" s="239" t="s">
        <v>207</v>
      </c>
      <c r="AT186" s="239" t="s">
        <v>220</v>
      </c>
      <c r="AU186" s="239" t="s">
        <v>83</v>
      </c>
      <c r="AY186" s="17" t="s">
        <v>148</v>
      </c>
      <c r="BE186" s="240">
        <f>IF(N186="základní",J186,0)</f>
        <v>0</v>
      </c>
      <c r="BF186" s="240">
        <f>IF(N186="snížená",J186,0)</f>
        <v>0</v>
      </c>
      <c r="BG186" s="240">
        <f>IF(N186="zákl. přenesená",J186,0)</f>
        <v>0</v>
      </c>
      <c r="BH186" s="240">
        <f>IF(N186="sníž. přenesená",J186,0)</f>
        <v>0</v>
      </c>
      <c r="BI186" s="240">
        <f>IF(N186="nulová",J186,0)</f>
        <v>0</v>
      </c>
      <c r="BJ186" s="17" t="s">
        <v>81</v>
      </c>
      <c r="BK186" s="240">
        <f>ROUND(I186*H186,2)</f>
        <v>0</v>
      </c>
      <c r="BL186" s="17" t="s">
        <v>114</v>
      </c>
      <c r="BM186" s="239" t="s">
        <v>824</v>
      </c>
    </row>
    <row r="187" s="2" customFormat="1">
      <c r="A187" s="38"/>
      <c r="B187" s="39"/>
      <c r="C187" s="40"/>
      <c r="D187" s="241" t="s">
        <v>157</v>
      </c>
      <c r="E187" s="40"/>
      <c r="F187" s="242" t="s">
        <v>822</v>
      </c>
      <c r="G187" s="40"/>
      <c r="H187" s="40"/>
      <c r="I187" s="148"/>
      <c r="J187" s="40"/>
      <c r="K187" s="40"/>
      <c r="L187" s="44"/>
      <c r="M187" s="243"/>
      <c r="N187" s="244"/>
      <c r="O187" s="84"/>
      <c r="P187" s="84"/>
      <c r="Q187" s="84"/>
      <c r="R187" s="84"/>
      <c r="S187" s="84"/>
      <c r="T187" s="85"/>
      <c r="U187" s="38"/>
      <c r="V187" s="38"/>
      <c r="W187" s="38"/>
      <c r="X187" s="38"/>
      <c r="Y187" s="38"/>
      <c r="Z187" s="38"/>
      <c r="AA187" s="38"/>
      <c r="AB187" s="38"/>
      <c r="AC187" s="38"/>
      <c r="AD187" s="38"/>
      <c r="AE187" s="38"/>
      <c r="AT187" s="17" t="s">
        <v>157</v>
      </c>
      <c r="AU187" s="17" t="s">
        <v>83</v>
      </c>
    </row>
    <row r="188" s="13" customFormat="1">
      <c r="A188" s="13"/>
      <c r="B188" s="246"/>
      <c r="C188" s="247"/>
      <c r="D188" s="241" t="s">
        <v>173</v>
      </c>
      <c r="E188" s="248" t="s">
        <v>19</v>
      </c>
      <c r="F188" s="249" t="s">
        <v>825</v>
      </c>
      <c r="G188" s="247"/>
      <c r="H188" s="250">
        <v>2.556</v>
      </c>
      <c r="I188" s="251"/>
      <c r="J188" s="247"/>
      <c r="K188" s="247"/>
      <c r="L188" s="252"/>
      <c r="M188" s="253"/>
      <c r="N188" s="254"/>
      <c r="O188" s="254"/>
      <c r="P188" s="254"/>
      <c r="Q188" s="254"/>
      <c r="R188" s="254"/>
      <c r="S188" s="254"/>
      <c r="T188" s="255"/>
      <c r="U188" s="13"/>
      <c r="V188" s="13"/>
      <c r="W188" s="13"/>
      <c r="X188" s="13"/>
      <c r="Y188" s="13"/>
      <c r="Z188" s="13"/>
      <c r="AA188" s="13"/>
      <c r="AB188" s="13"/>
      <c r="AC188" s="13"/>
      <c r="AD188" s="13"/>
      <c r="AE188" s="13"/>
      <c r="AT188" s="256" t="s">
        <v>173</v>
      </c>
      <c r="AU188" s="256" t="s">
        <v>83</v>
      </c>
      <c r="AV188" s="13" t="s">
        <v>83</v>
      </c>
      <c r="AW188" s="13" t="s">
        <v>35</v>
      </c>
      <c r="AX188" s="13" t="s">
        <v>81</v>
      </c>
      <c r="AY188" s="256" t="s">
        <v>148</v>
      </c>
    </row>
    <row r="189" s="2" customFormat="1" ht="16.5" customHeight="1">
      <c r="A189" s="38"/>
      <c r="B189" s="39"/>
      <c r="C189" s="228" t="s">
        <v>251</v>
      </c>
      <c r="D189" s="228" t="s">
        <v>151</v>
      </c>
      <c r="E189" s="229" t="s">
        <v>826</v>
      </c>
      <c r="F189" s="230" t="s">
        <v>827</v>
      </c>
      <c r="G189" s="231" t="s">
        <v>258</v>
      </c>
      <c r="H189" s="232">
        <v>60</v>
      </c>
      <c r="I189" s="233"/>
      <c r="J189" s="234">
        <f>ROUND(I189*H189,2)</f>
        <v>0</v>
      </c>
      <c r="K189" s="230" t="s">
        <v>716</v>
      </c>
      <c r="L189" s="44"/>
      <c r="M189" s="235" t="s">
        <v>19</v>
      </c>
      <c r="N189" s="236" t="s">
        <v>45</v>
      </c>
      <c r="O189" s="84"/>
      <c r="P189" s="237">
        <f>O189*H189</f>
        <v>0</v>
      </c>
      <c r="Q189" s="237">
        <v>0</v>
      </c>
      <c r="R189" s="237">
        <f>Q189*H189</f>
        <v>0</v>
      </c>
      <c r="S189" s="237">
        <v>0</v>
      </c>
      <c r="T189" s="238">
        <f>S189*H189</f>
        <v>0</v>
      </c>
      <c r="U189" s="38"/>
      <c r="V189" s="38"/>
      <c r="W189" s="38"/>
      <c r="X189" s="38"/>
      <c r="Y189" s="38"/>
      <c r="Z189" s="38"/>
      <c r="AA189" s="38"/>
      <c r="AB189" s="38"/>
      <c r="AC189" s="38"/>
      <c r="AD189" s="38"/>
      <c r="AE189" s="38"/>
      <c r="AR189" s="239" t="s">
        <v>114</v>
      </c>
      <c r="AT189" s="239" t="s">
        <v>151</v>
      </c>
      <c r="AU189" s="239" t="s">
        <v>83</v>
      </c>
      <c r="AY189" s="17" t="s">
        <v>148</v>
      </c>
      <c r="BE189" s="240">
        <f>IF(N189="základní",J189,0)</f>
        <v>0</v>
      </c>
      <c r="BF189" s="240">
        <f>IF(N189="snížená",J189,0)</f>
        <v>0</v>
      </c>
      <c r="BG189" s="240">
        <f>IF(N189="zákl. přenesená",J189,0)</f>
        <v>0</v>
      </c>
      <c r="BH189" s="240">
        <f>IF(N189="sníž. přenesená",J189,0)</f>
        <v>0</v>
      </c>
      <c r="BI189" s="240">
        <f>IF(N189="nulová",J189,0)</f>
        <v>0</v>
      </c>
      <c r="BJ189" s="17" t="s">
        <v>81</v>
      </c>
      <c r="BK189" s="240">
        <f>ROUND(I189*H189,2)</f>
        <v>0</v>
      </c>
      <c r="BL189" s="17" t="s">
        <v>114</v>
      </c>
      <c r="BM189" s="239" t="s">
        <v>828</v>
      </c>
    </row>
    <row r="190" s="2" customFormat="1">
      <c r="A190" s="38"/>
      <c r="B190" s="39"/>
      <c r="C190" s="40"/>
      <c r="D190" s="241" t="s">
        <v>157</v>
      </c>
      <c r="E190" s="40"/>
      <c r="F190" s="242" t="s">
        <v>829</v>
      </c>
      <c r="G190" s="40"/>
      <c r="H190" s="40"/>
      <c r="I190" s="148"/>
      <c r="J190" s="40"/>
      <c r="K190" s="40"/>
      <c r="L190" s="44"/>
      <c r="M190" s="243"/>
      <c r="N190" s="244"/>
      <c r="O190" s="84"/>
      <c r="P190" s="84"/>
      <c r="Q190" s="84"/>
      <c r="R190" s="84"/>
      <c r="S190" s="84"/>
      <c r="T190" s="85"/>
      <c r="U190" s="38"/>
      <c r="V190" s="38"/>
      <c r="W190" s="38"/>
      <c r="X190" s="38"/>
      <c r="Y190" s="38"/>
      <c r="Z190" s="38"/>
      <c r="AA190" s="38"/>
      <c r="AB190" s="38"/>
      <c r="AC190" s="38"/>
      <c r="AD190" s="38"/>
      <c r="AE190" s="38"/>
      <c r="AT190" s="17" t="s">
        <v>157</v>
      </c>
      <c r="AU190" s="17" t="s">
        <v>83</v>
      </c>
    </row>
    <row r="191" s="2" customFormat="1">
      <c r="A191" s="38"/>
      <c r="B191" s="39"/>
      <c r="C191" s="40"/>
      <c r="D191" s="241" t="s">
        <v>159</v>
      </c>
      <c r="E191" s="40"/>
      <c r="F191" s="245" t="s">
        <v>830</v>
      </c>
      <c r="G191" s="40"/>
      <c r="H191" s="40"/>
      <c r="I191" s="148"/>
      <c r="J191" s="40"/>
      <c r="K191" s="40"/>
      <c r="L191" s="44"/>
      <c r="M191" s="243"/>
      <c r="N191" s="244"/>
      <c r="O191" s="84"/>
      <c r="P191" s="84"/>
      <c r="Q191" s="84"/>
      <c r="R191" s="84"/>
      <c r="S191" s="84"/>
      <c r="T191" s="85"/>
      <c r="U191" s="38"/>
      <c r="V191" s="38"/>
      <c r="W191" s="38"/>
      <c r="X191" s="38"/>
      <c r="Y191" s="38"/>
      <c r="Z191" s="38"/>
      <c r="AA191" s="38"/>
      <c r="AB191" s="38"/>
      <c r="AC191" s="38"/>
      <c r="AD191" s="38"/>
      <c r="AE191" s="38"/>
      <c r="AT191" s="17" t="s">
        <v>159</v>
      </c>
      <c r="AU191" s="17" t="s">
        <v>83</v>
      </c>
    </row>
    <row r="192" s="2" customFormat="1" ht="21.75" customHeight="1">
      <c r="A192" s="38"/>
      <c r="B192" s="39"/>
      <c r="C192" s="228" t="s">
        <v>255</v>
      </c>
      <c r="D192" s="228" t="s">
        <v>151</v>
      </c>
      <c r="E192" s="229" t="s">
        <v>831</v>
      </c>
      <c r="F192" s="230" t="s">
        <v>832</v>
      </c>
      <c r="G192" s="231" t="s">
        <v>258</v>
      </c>
      <c r="H192" s="232">
        <v>42.600999999999999</v>
      </c>
      <c r="I192" s="233"/>
      <c r="J192" s="234">
        <f>ROUND(I192*H192,2)</f>
        <v>0</v>
      </c>
      <c r="K192" s="230" t="s">
        <v>716</v>
      </c>
      <c r="L192" s="44"/>
      <c r="M192" s="235" t="s">
        <v>19</v>
      </c>
      <c r="N192" s="236" t="s">
        <v>45</v>
      </c>
      <c r="O192" s="84"/>
      <c r="P192" s="237">
        <f>O192*H192</f>
        <v>0</v>
      </c>
      <c r="Q192" s="237">
        <v>0</v>
      </c>
      <c r="R192" s="237">
        <f>Q192*H192</f>
        <v>0</v>
      </c>
      <c r="S192" s="237">
        <v>0</v>
      </c>
      <c r="T192" s="238">
        <f>S192*H192</f>
        <v>0</v>
      </c>
      <c r="U192" s="38"/>
      <c r="V192" s="38"/>
      <c r="W192" s="38"/>
      <c r="X192" s="38"/>
      <c r="Y192" s="38"/>
      <c r="Z192" s="38"/>
      <c r="AA192" s="38"/>
      <c r="AB192" s="38"/>
      <c r="AC192" s="38"/>
      <c r="AD192" s="38"/>
      <c r="AE192" s="38"/>
      <c r="AR192" s="239" t="s">
        <v>114</v>
      </c>
      <c r="AT192" s="239" t="s">
        <v>151</v>
      </c>
      <c r="AU192" s="239" t="s">
        <v>83</v>
      </c>
      <c r="AY192" s="17" t="s">
        <v>148</v>
      </c>
      <c r="BE192" s="240">
        <f>IF(N192="základní",J192,0)</f>
        <v>0</v>
      </c>
      <c r="BF192" s="240">
        <f>IF(N192="snížená",J192,0)</f>
        <v>0</v>
      </c>
      <c r="BG192" s="240">
        <f>IF(N192="zákl. přenesená",J192,0)</f>
        <v>0</v>
      </c>
      <c r="BH192" s="240">
        <f>IF(N192="sníž. přenesená",J192,0)</f>
        <v>0</v>
      </c>
      <c r="BI192" s="240">
        <f>IF(N192="nulová",J192,0)</f>
        <v>0</v>
      </c>
      <c r="BJ192" s="17" t="s">
        <v>81</v>
      </c>
      <c r="BK192" s="240">
        <f>ROUND(I192*H192,2)</f>
        <v>0</v>
      </c>
      <c r="BL192" s="17" t="s">
        <v>114</v>
      </c>
      <c r="BM192" s="239" t="s">
        <v>833</v>
      </c>
    </row>
    <row r="193" s="2" customFormat="1">
      <c r="A193" s="38"/>
      <c r="B193" s="39"/>
      <c r="C193" s="40"/>
      <c r="D193" s="241" t="s">
        <v>157</v>
      </c>
      <c r="E193" s="40"/>
      <c r="F193" s="242" t="s">
        <v>834</v>
      </c>
      <c r="G193" s="40"/>
      <c r="H193" s="40"/>
      <c r="I193" s="148"/>
      <c r="J193" s="40"/>
      <c r="K193" s="40"/>
      <c r="L193" s="44"/>
      <c r="M193" s="243"/>
      <c r="N193" s="244"/>
      <c r="O193" s="84"/>
      <c r="P193" s="84"/>
      <c r="Q193" s="84"/>
      <c r="R193" s="84"/>
      <c r="S193" s="84"/>
      <c r="T193" s="85"/>
      <c r="U193" s="38"/>
      <c r="V193" s="38"/>
      <c r="W193" s="38"/>
      <c r="X193" s="38"/>
      <c r="Y193" s="38"/>
      <c r="Z193" s="38"/>
      <c r="AA193" s="38"/>
      <c r="AB193" s="38"/>
      <c r="AC193" s="38"/>
      <c r="AD193" s="38"/>
      <c r="AE193" s="38"/>
      <c r="AT193" s="17" t="s">
        <v>157</v>
      </c>
      <c r="AU193" s="17" t="s">
        <v>83</v>
      </c>
    </row>
    <row r="194" s="2" customFormat="1">
      <c r="A194" s="38"/>
      <c r="B194" s="39"/>
      <c r="C194" s="40"/>
      <c r="D194" s="241" t="s">
        <v>159</v>
      </c>
      <c r="E194" s="40"/>
      <c r="F194" s="245" t="s">
        <v>835</v>
      </c>
      <c r="G194" s="40"/>
      <c r="H194" s="40"/>
      <c r="I194" s="148"/>
      <c r="J194" s="40"/>
      <c r="K194" s="40"/>
      <c r="L194" s="44"/>
      <c r="M194" s="243"/>
      <c r="N194" s="244"/>
      <c r="O194" s="84"/>
      <c r="P194" s="84"/>
      <c r="Q194" s="84"/>
      <c r="R194" s="84"/>
      <c r="S194" s="84"/>
      <c r="T194" s="85"/>
      <c r="U194" s="38"/>
      <c r="V194" s="38"/>
      <c r="W194" s="38"/>
      <c r="X194" s="38"/>
      <c r="Y194" s="38"/>
      <c r="Z194" s="38"/>
      <c r="AA194" s="38"/>
      <c r="AB194" s="38"/>
      <c r="AC194" s="38"/>
      <c r="AD194" s="38"/>
      <c r="AE194" s="38"/>
      <c r="AT194" s="17" t="s">
        <v>159</v>
      </c>
      <c r="AU194" s="17" t="s">
        <v>83</v>
      </c>
    </row>
    <row r="195" s="2" customFormat="1">
      <c r="A195" s="38"/>
      <c r="B195" s="39"/>
      <c r="C195" s="40"/>
      <c r="D195" s="241" t="s">
        <v>695</v>
      </c>
      <c r="E195" s="40"/>
      <c r="F195" s="245" t="s">
        <v>836</v>
      </c>
      <c r="G195" s="40"/>
      <c r="H195" s="40"/>
      <c r="I195" s="148"/>
      <c r="J195" s="40"/>
      <c r="K195" s="40"/>
      <c r="L195" s="44"/>
      <c r="M195" s="243"/>
      <c r="N195" s="244"/>
      <c r="O195" s="84"/>
      <c r="P195" s="84"/>
      <c r="Q195" s="84"/>
      <c r="R195" s="84"/>
      <c r="S195" s="84"/>
      <c r="T195" s="85"/>
      <c r="U195" s="38"/>
      <c r="V195" s="38"/>
      <c r="W195" s="38"/>
      <c r="X195" s="38"/>
      <c r="Y195" s="38"/>
      <c r="Z195" s="38"/>
      <c r="AA195" s="38"/>
      <c r="AB195" s="38"/>
      <c r="AC195" s="38"/>
      <c r="AD195" s="38"/>
      <c r="AE195" s="38"/>
      <c r="AT195" s="17" t="s">
        <v>695</v>
      </c>
      <c r="AU195" s="17" t="s">
        <v>83</v>
      </c>
    </row>
    <row r="196" s="12" customFormat="1" ht="22.8" customHeight="1">
      <c r="A196" s="12"/>
      <c r="B196" s="212"/>
      <c r="C196" s="213"/>
      <c r="D196" s="214" t="s">
        <v>73</v>
      </c>
      <c r="E196" s="226" t="s">
        <v>83</v>
      </c>
      <c r="F196" s="226" t="s">
        <v>837</v>
      </c>
      <c r="G196" s="213"/>
      <c r="H196" s="213"/>
      <c r="I196" s="216"/>
      <c r="J196" s="227">
        <f>BK196</f>
        <v>0</v>
      </c>
      <c r="K196" s="213"/>
      <c r="L196" s="218"/>
      <c r="M196" s="219"/>
      <c r="N196" s="220"/>
      <c r="O196" s="220"/>
      <c r="P196" s="221">
        <f>SUM(P197:P248)</f>
        <v>0</v>
      </c>
      <c r="Q196" s="220"/>
      <c r="R196" s="221">
        <f>SUM(R197:R248)</f>
        <v>24.7475024811</v>
      </c>
      <c r="S196" s="220"/>
      <c r="T196" s="222">
        <f>SUM(T197:T248)</f>
        <v>0</v>
      </c>
      <c r="U196" s="12"/>
      <c r="V196" s="12"/>
      <c r="W196" s="12"/>
      <c r="X196" s="12"/>
      <c r="Y196" s="12"/>
      <c r="Z196" s="12"/>
      <c r="AA196" s="12"/>
      <c r="AB196" s="12"/>
      <c r="AC196" s="12"/>
      <c r="AD196" s="12"/>
      <c r="AE196" s="12"/>
      <c r="AR196" s="223" t="s">
        <v>81</v>
      </c>
      <c r="AT196" s="224" t="s">
        <v>73</v>
      </c>
      <c r="AU196" s="224" t="s">
        <v>81</v>
      </c>
      <c r="AY196" s="223" t="s">
        <v>148</v>
      </c>
      <c r="BK196" s="225">
        <f>SUM(BK197:BK248)</f>
        <v>0</v>
      </c>
    </row>
    <row r="197" s="2" customFormat="1" ht="16.5" customHeight="1">
      <c r="A197" s="38"/>
      <c r="B197" s="39"/>
      <c r="C197" s="228" t="s">
        <v>260</v>
      </c>
      <c r="D197" s="228" t="s">
        <v>151</v>
      </c>
      <c r="E197" s="229" t="s">
        <v>838</v>
      </c>
      <c r="F197" s="230" t="s">
        <v>839</v>
      </c>
      <c r="G197" s="231" t="s">
        <v>196</v>
      </c>
      <c r="H197" s="232">
        <v>4.9039999999999999</v>
      </c>
      <c r="I197" s="233"/>
      <c r="J197" s="234">
        <f>ROUND(I197*H197,2)</f>
        <v>0</v>
      </c>
      <c r="K197" s="230" t="s">
        <v>716</v>
      </c>
      <c r="L197" s="44"/>
      <c r="M197" s="235" t="s">
        <v>19</v>
      </c>
      <c r="N197" s="236" t="s">
        <v>45</v>
      </c>
      <c r="O197" s="84"/>
      <c r="P197" s="237">
        <f>O197*H197</f>
        <v>0</v>
      </c>
      <c r="Q197" s="237">
        <v>2.5262479999999998</v>
      </c>
      <c r="R197" s="237">
        <f>Q197*H197</f>
        <v>12.388720191999999</v>
      </c>
      <c r="S197" s="237">
        <v>0</v>
      </c>
      <c r="T197" s="238">
        <f>S197*H197</f>
        <v>0</v>
      </c>
      <c r="U197" s="38"/>
      <c r="V197" s="38"/>
      <c r="W197" s="38"/>
      <c r="X197" s="38"/>
      <c r="Y197" s="38"/>
      <c r="Z197" s="38"/>
      <c r="AA197" s="38"/>
      <c r="AB197" s="38"/>
      <c r="AC197" s="38"/>
      <c r="AD197" s="38"/>
      <c r="AE197" s="38"/>
      <c r="AR197" s="239" t="s">
        <v>114</v>
      </c>
      <c r="AT197" s="239" t="s">
        <v>151</v>
      </c>
      <c r="AU197" s="239" t="s">
        <v>83</v>
      </c>
      <c r="AY197" s="17" t="s">
        <v>148</v>
      </c>
      <c r="BE197" s="240">
        <f>IF(N197="základní",J197,0)</f>
        <v>0</v>
      </c>
      <c r="BF197" s="240">
        <f>IF(N197="snížená",J197,0)</f>
        <v>0</v>
      </c>
      <c r="BG197" s="240">
        <f>IF(N197="zákl. přenesená",J197,0)</f>
        <v>0</v>
      </c>
      <c r="BH197" s="240">
        <f>IF(N197="sníž. přenesená",J197,0)</f>
        <v>0</v>
      </c>
      <c r="BI197" s="240">
        <f>IF(N197="nulová",J197,0)</f>
        <v>0</v>
      </c>
      <c r="BJ197" s="17" t="s">
        <v>81</v>
      </c>
      <c r="BK197" s="240">
        <f>ROUND(I197*H197,2)</f>
        <v>0</v>
      </c>
      <c r="BL197" s="17" t="s">
        <v>114</v>
      </c>
      <c r="BM197" s="239" t="s">
        <v>840</v>
      </c>
    </row>
    <row r="198" s="2" customFormat="1">
      <c r="A198" s="38"/>
      <c r="B198" s="39"/>
      <c r="C198" s="40"/>
      <c r="D198" s="241" t="s">
        <v>157</v>
      </c>
      <c r="E198" s="40"/>
      <c r="F198" s="242" t="s">
        <v>841</v>
      </c>
      <c r="G198" s="40"/>
      <c r="H198" s="40"/>
      <c r="I198" s="148"/>
      <c r="J198" s="40"/>
      <c r="K198" s="40"/>
      <c r="L198" s="44"/>
      <c r="M198" s="243"/>
      <c r="N198" s="244"/>
      <c r="O198" s="84"/>
      <c r="P198" s="84"/>
      <c r="Q198" s="84"/>
      <c r="R198" s="84"/>
      <c r="S198" s="84"/>
      <c r="T198" s="85"/>
      <c r="U198" s="38"/>
      <c r="V198" s="38"/>
      <c r="W198" s="38"/>
      <c r="X198" s="38"/>
      <c r="Y198" s="38"/>
      <c r="Z198" s="38"/>
      <c r="AA198" s="38"/>
      <c r="AB198" s="38"/>
      <c r="AC198" s="38"/>
      <c r="AD198" s="38"/>
      <c r="AE198" s="38"/>
      <c r="AT198" s="17" t="s">
        <v>157</v>
      </c>
      <c r="AU198" s="17" t="s">
        <v>83</v>
      </c>
    </row>
    <row r="199" s="2" customFormat="1">
      <c r="A199" s="38"/>
      <c r="B199" s="39"/>
      <c r="C199" s="40"/>
      <c r="D199" s="241" t="s">
        <v>159</v>
      </c>
      <c r="E199" s="40"/>
      <c r="F199" s="245" t="s">
        <v>842</v>
      </c>
      <c r="G199" s="40"/>
      <c r="H199" s="40"/>
      <c r="I199" s="148"/>
      <c r="J199" s="40"/>
      <c r="K199" s="40"/>
      <c r="L199" s="44"/>
      <c r="M199" s="243"/>
      <c r="N199" s="244"/>
      <c r="O199" s="84"/>
      <c r="P199" s="84"/>
      <c r="Q199" s="84"/>
      <c r="R199" s="84"/>
      <c r="S199" s="84"/>
      <c r="T199" s="85"/>
      <c r="U199" s="38"/>
      <c r="V199" s="38"/>
      <c r="W199" s="38"/>
      <c r="X199" s="38"/>
      <c r="Y199" s="38"/>
      <c r="Z199" s="38"/>
      <c r="AA199" s="38"/>
      <c r="AB199" s="38"/>
      <c r="AC199" s="38"/>
      <c r="AD199" s="38"/>
      <c r="AE199" s="38"/>
      <c r="AT199" s="17" t="s">
        <v>159</v>
      </c>
      <c r="AU199" s="17" t="s">
        <v>83</v>
      </c>
    </row>
    <row r="200" s="2" customFormat="1">
      <c r="A200" s="38"/>
      <c r="B200" s="39"/>
      <c r="C200" s="40"/>
      <c r="D200" s="241" t="s">
        <v>695</v>
      </c>
      <c r="E200" s="40"/>
      <c r="F200" s="245" t="s">
        <v>843</v>
      </c>
      <c r="G200" s="40"/>
      <c r="H200" s="40"/>
      <c r="I200" s="148"/>
      <c r="J200" s="40"/>
      <c r="K200" s="40"/>
      <c r="L200" s="44"/>
      <c r="M200" s="243"/>
      <c r="N200" s="244"/>
      <c r="O200" s="84"/>
      <c r="P200" s="84"/>
      <c r="Q200" s="84"/>
      <c r="R200" s="84"/>
      <c r="S200" s="84"/>
      <c r="T200" s="85"/>
      <c r="U200" s="38"/>
      <c r="V200" s="38"/>
      <c r="W200" s="38"/>
      <c r="X200" s="38"/>
      <c r="Y200" s="38"/>
      <c r="Z200" s="38"/>
      <c r="AA200" s="38"/>
      <c r="AB200" s="38"/>
      <c r="AC200" s="38"/>
      <c r="AD200" s="38"/>
      <c r="AE200" s="38"/>
      <c r="AT200" s="17" t="s">
        <v>695</v>
      </c>
      <c r="AU200" s="17" t="s">
        <v>83</v>
      </c>
    </row>
    <row r="201" s="15" customFormat="1">
      <c r="A201" s="15"/>
      <c r="B201" s="278"/>
      <c r="C201" s="279"/>
      <c r="D201" s="241" t="s">
        <v>173</v>
      </c>
      <c r="E201" s="280" t="s">
        <v>19</v>
      </c>
      <c r="F201" s="281" t="s">
        <v>844</v>
      </c>
      <c r="G201" s="279"/>
      <c r="H201" s="280" t="s">
        <v>19</v>
      </c>
      <c r="I201" s="282"/>
      <c r="J201" s="279"/>
      <c r="K201" s="279"/>
      <c r="L201" s="283"/>
      <c r="M201" s="284"/>
      <c r="N201" s="285"/>
      <c r="O201" s="285"/>
      <c r="P201" s="285"/>
      <c r="Q201" s="285"/>
      <c r="R201" s="285"/>
      <c r="S201" s="285"/>
      <c r="T201" s="286"/>
      <c r="U201" s="15"/>
      <c r="V201" s="15"/>
      <c r="W201" s="15"/>
      <c r="X201" s="15"/>
      <c r="Y201" s="15"/>
      <c r="Z201" s="15"/>
      <c r="AA201" s="15"/>
      <c r="AB201" s="15"/>
      <c r="AC201" s="15"/>
      <c r="AD201" s="15"/>
      <c r="AE201" s="15"/>
      <c r="AT201" s="287" t="s">
        <v>173</v>
      </c>
      <c r="AU201" s="287" t="s">
        <v>83</v>
      </c>
      <c r="AV201" s="15" t="s">
        <v>81</v>
      </c>
      <c r="AW201" s="15" t="s">
        <v>35</v>
      </c>
      <c r="AX201" s="15" t="s">
        <v>74</v>
      </c>
      <c r="AY201" s="287" t="s">
        <v>148</v>
      </c>
    </row>
    <row r="202" s="13" customFormat="1">
      <c r="A202" s="13"/>
      <c r="B202" s="246"/>
      <c r="C202" s="247"/>
      <c r="D202" s="241" t="s">
        <v>173</v>
      </c>
      <c r="E202" s="248" t="s">
        <v>19</v>
      </c>
      <c r="F202" s="249" t="s">
        <v>845</v>
      </c>
      <c r="G202" s="247"/>
      <c r="H202" s="250">
        <v>4.5830000000000002</v>
      </c>
      <c r="I202" s="251"/>
      <c r="J202" s="247"/>
      <c r="K202" s="247"/>
      <c r="L202" s="252"/>
      <c r="M202" s="253"/>
      <c r="N202" s="254"/>
      <c r="O202" s="254"/>
      <c r="P202" s="254"/>
      <c r="Q202" s="254"/>
      <c r="R202" s="254"/>
      <c r="S202" s="254"/>
      <c r="T202" s="255"/>
      <c r="U202" s="13"/>
      <c r="V202" s="13"/>
      <c r="W202" s="13"/>
      <c r="X202" s="13"/>
      <c r="Y202" s="13"/>
      <c r="Z202" s="13"/>
      <c r="AA202" s="13"/>
      <c r="AB202" s="13"/>
      <c r="AC202" s="13"/>
      <c r="AD202" s="13"/>
      <c r="AE202" s="13"/>
      <c r="AT202" s="256" t="s">
        <v>173</v>
      </c>
      <c r="AU202" s="256" t="s">
        <v>83</v>
      </c>
      <c r="AV202" s="13" t="s">
        <v>83</v>
      </c>
      <c r="AW202" s="13" t="s">
        <v>35</v>
      </c>
      <c r="AX202" s="13" t="s">
        <v>74</v>
      </c>
      <c r="AY202" s="256" t="s">
        <v>148</v>
      </c>
    </row>
    <row r="203" s="15" customFormat="1">
      <c r="A203" s="15"/>
      <c r="B203" s="278"/>
      <c r="C203" s="279"/>
      <c r="D203" s="241" t="s">
        <v>173</v>
      </c>
      <c r="E203" s="280" t="s">
        <v>19</v>
      </c>
      <c r="F203" s="281" t="s">
        <v>846</v>
      </c>
      <c r="G203" s="279"/>
      <c r="H203" s="280" t="s">
        <v>19</v>
      </c>
      <c r="I203" s="282"/>
      <c r="J203" s="279"/>
      <c r="K203" s="279"/>
      <c r="L203" s="283"/>
      <c r="M203" s="284"/>
      <c r="N203" s="285"/>
      <c r="O203" s="285"/>
      <c r="P203" s="285"/>
      <c r="Q203" s="285"/>
      <c r="R203" s="285"/>
      <c r="S203" s="285"/>
      <c r="T203" s="286"/>
      <c r="U203" s="15"/>
      <c r="V203" s="15"/>
      <c r="W203" s="15"/>
      <c r="X203" s="15"/>
      <c r="Y203" s="15"/>
      <c r="Z203" s="15"/>
      <c r="AA203" s="15"/>
      <c r="AB203" s="15"/>
      <c r="AC203" s="15"/>
      <c r="AD203" s="15"/>
      <c r="AE203" s="15"/>
      <c r="AT203" s="287" t="s">
        <v>173</v>
      </c>
      <c r="AU203" s="287" t="s">
        <v>83</v>
      </c>
      <c r="AV203" s="15" t="s">
        <v>81</v>
      </c>
      <c r="AW203" s="15" t="s">
        <v>35</v>
      </c>
      <c r="AX203" s="15" t="s">
        <v>74</v>
      </c>
      <c r="AY203" s="287" t="s">
        <v>148</v>
      </c>
    </row>
    <row r="204" s="13" customFormat="1">
      <c r="A204" s="13"/>
      <c r="B204" s="246"/>
      <c r="C204" s="247"/>
      <c r="D204" s="241" t="s">
        <v>173</v>
      </c>
      <c r="E204" s="248" t="s">
        <v>19</v>
      </c>
      <c r="F204" s="249" t="s">
        <v>847</v>
      </c>
      <c r="G204" s="247"/>
      <c r="H204" s="250">
        <v>0.32100000000000001</v>
      </c>
      <c r="I204" s="251"/>
      <c r="J204" s="247"/>
      <c r="K204" s="247"/>
      <c r="L204" s="252"/>
      <c r="M204" s="253"/>
      <c r="N204" s="254"/>
      <c r="O204" s="254"/>
      <c r="P204" s="254"/>
      <c r="Q204" s="254"/>
      <c r="R204" s="254"/>
      <c r="S204" s="254"/>
      <c r="T204" s="255"/>
      <c r="U204" s="13"/>
      <c r="V204" s="13"/>
      <c r="W204" s="13"/>
      <c r="X204" s="13"/>
      <c r="Y204" s="13"/>
      <c r="Z204" s="13"/>
      <c r="AA204" s="13"/>
      <c r="AB204" s="13"/>
      <c r="AC204" s="13"/>
      <c r="AD204" s="13"/>
      <c r="AE204" s="13"/>
      <c r="AT204" s="256" t="s">
        <v>173</v>
      </c>
      <c r="AU204" s="256" t="s">
        <v>83</v>
      </c>
      <c r="AV204" s="13" t="s">
        <v>83</v>
      </c>
      <c r="AW204" s="13" t="s">
        <v>35</v>
      </c>
      <c r="AX204" s="13" t="s">
        <v>74</v>
      </c>
      <c r="AY204" s="256" t="s">
        <v>148</v>
      </c>
    </row>
    <row r="205" s="14" customFormat="1">
      <c r="A205" s="14"/>
      <c r="B205" s="257"/>
      <c r="C205" s="258"/>
      <c r="D205" s="241" t="s">
        <v>173</v>
      </c>
      <c r="E205" s="259" t="s">
        <v>19</v>
      </c>
      <c r="F205" s="260" t="s">
        <v>184</v>
      </c>
      <c r="G205" s="258"/>
      <c r="H205" s="261">
        <v>4.9039999999999999</v>
      </c>
      <c r="I205" s="262"/>
      <c r="J205" s="258"/>
      <c r="K205" s="258"/>
      <c r="L205" s="263"/>
      <c r="M205" s="264"/>
      <c r="N205" s="265"/>
      <c r="O205" s="265"/>
      <c r="P205" s="265"/>
      <c r="Q205" s="265"/>
      <c r="R205" s="265"/>
      <c r="S205" s="265"/>
      <c r="T205" s="266"/>
      <c r="U205" s="14"/>
      <c r="V205" s="14"/>
      <c r="W205" s="14"/>
      <c r="X205" s="14"/>
      <c r="Y205" s="14"/>
      <c r="Z205" s="14"/>
      <c r="AA205" s="14"/>
      <c r="AB205" s="14"/>
      <c r="AC205" s="14"/>
      <c r="AD205" s="14"/>
      <c r="AE205" s="14"/>
      <c r="AT205" s="267" t="s">
        <v>173</v>
      </c>
      <c r="AU205" s="267" t="s">
        <v>83</v>
      </c>
      <c r="AV205" s="14" t="s">
        <v>114</v>
      </c>
      <c r="AW205" s="14" t="s">
        <v>35</v>
      </c>
      <c r="AX205" s="14" t="s">
        <v>81</v>
      </c>
      <c r="AY205" s="267" t="s">
        <v>148</v>
      </c>
    </row>
    <row r="206" s="2" customFormat="1" ht="16.5" customHeight="1">
      <c r="A206" s="38"/>
      <c r="B206" s="39"/>
      <c r="C206" s="228" t="s">
        <v>7</v>
      </c>
      <c r="D206" s="228" t="s">
        <v>151</v>
      </c>
      <c r="E206" s="229" t="s">
        <v>848</v>
      </c>
      <c r="F206" s="230" t="s">
        <v>849</v>
      </c>
      <c r="G206" s="231" t="s">
        <v>258</v>
      </c>
      <c r="H206" s="232">
        <v>9.0830000000000002</v>
      </c>
      <c r="I206" s="233"/>
      <c r="J206" s="234">
        <f>ROUND(I206*H206,2)</f>
        <v>0</v>
      </c>
      <c r="K206" s="230" t="s">
        <v>716</v>
      </c>
      <c r="L206" s="44"/>
      <c r="M206" s="235" t="s">
        <v>19</v>
      </c>
      <c r="N206" s="236" t="s">
        <v>45</v>
      </c>
      <c r="O206" s="84"/>
      <c r="P206" s="237">
        <f>O206*H206</f>
        <v>0</v>
      </c>
      <c r="Q206" s="237">
        <v>0.0014357</v>
      </c>
      <c r="R206" s="237">
        <f>Q206*H206</f>
        <v>0.0130404631</v>
      </c>
      <c r="S206" s="237">
        <v>0</v>
      </c>
      <c r="T206" s="238">
        <f>S206*H206</f>
        <v>0</v>
      </c>
      <c r="U206" s="38"/>
      <c r="V206" s="38"/>
      <c r="W206" s="38"/>
      <c r="X206" s="38"/>
      <c r="Y206" s="38"/>
      <c r="Z206" s="38"/>
      <c r="AA206" s="38"/>
      <c r="AB206" s="38"/>
      <c r="AC206" s="38"/>
      <c r="AD206" s="38"/>
      <c r="AE206" s="38"/>
      <c r="AR206" s="239" t="s">
        <v>114</v>
      </c>
      <c r="AT206" s="239" t="s">
        <v>151</v>
      </c>
      <c r="AU206" s="239" t="s">
        <v>83</v>
      </c>
      <c r="AY206" s="17" t="s">
        <v>148</v>
      </c>
      <c r="BE206" s="240">
        <f>IF(N206="základní",J206,0)</f>
        <v>0</v>
      </c>
      <c r="BF206" s="240">
        <f>IF(N206="snížená",J206,0)</f>
        <v>0</v>
      </c>
      <c r="BG206" s="240">
        <f>IF(N206="zákl. přenesená",J206,0)</f>
        <v>0</v>
      </c>
      <c r="BH206" s="240">
        <f>IF(N206="sníž. přenesená",J206,0)</f>
        <v>0</v>
      </c>
      <c r="BI206" s="240">
        <f>IF(N206="nulová",J206,0)</f>
        <v>0</v>
      </c>
      <c r="BJ206" s="17" t="s">
        <v>81</v>
      </c>
      <c r="BK206" s="240">
        <f>ROUND(I206*H206,2)</f>
        <v>0</v>
      </c>
      <c r="BL206" s="17" t="s">
        <v>114</v>
      </c>
      <c r="BM206" s="239" t="s">
        <v>850</v>
      </c>
    </row>
    <row r="207" s="2" customFormat="1">
      <c r="A207" s="38"/>
      <c r="B207" s="39"/>
      <c r="C207" s="40"/>
      <c r="D207" s="241" t="s">
        <v>157</v>
      </c>
      <c r="E207" s="40"/>
      <c r="F207" s="242" t="s">
        <v>851</v>
      </c>
      <c r="G207" s="40"/>
      <c r="H207" s="40"/>
      <c r="I207" s="148"/>
      <c r="J207" s="40"/>
      <c r="K207" s="40"/>
      <c r="L207" s="44"/>
      <c r="M207" s="243"/>
      <c r="N207" s="244"/>
      <c r="O207" s="84"/>
      <c r="P207" s="84"/>
      <c r="Q207" s="84"/>
      <c r="R207" s="84"/>
      <c r="S207" s="84"/>
      <c r="T207" s="85"/>
      <c r="U207" s="38"/>
      <c r="V207" s="38"/>
      <c r="W207" s="38"/>
      <c r="X207" s="38"/>
      <c r="Y207" s="38"/>
      <c r="Z207" s="38"/>
      <c r="AA207" s="38"/>
      <c r="AB207" s="38"/>
      <c r="AC207" s="38"/>
      <c r="AD207" s="38"/>
      <c r="AE207" s="38"/>
      <c r="AT207" s="17" t="s">
        <v>157</v>
      </c>
      <c r="AU207" s="17" t="s">
        <v>83</v>
      </c>
    </row>
    <row r="208" s="2" customFormat="1">
      <c r="A208" s="38"/>
      <c r="B208" s="39"/>
      <c r="C208" s="40"/>
      <c r="D208" s="241" t="s">
        <v>159</v>
      </c>
      <c r="E208" s="40"/>
      <c r="F208" s="245" t="s">
        <v>852</v>
      </c>
      <c r="G208" s="40"/>
      <c r="H208" s="40"/>
      <c r="I208" s="148"/>
      <c r="J208" s="40"/>
      <c r="K208" s="40"/>
      <c r="L208" s="44"/>
      <c r="M208" s="243"/>
      <c r="N208" s="244"/>
      <c r="O208" s="84"/>
      <c r="P208" s="84"/>
      <c r="Q208" s="84"/>
      <c r="R208" s="84"/>
      <c r="S208" s="84"/>
      <c r="T208" s="85"/>
      <c r="U208" s="38"/>
      <c r="V208" s="38"/>
      <c r="W208" s="38"/>
      <c r="X208" s="38"/>
      <c r="Y208" s="38"/>
      <c r="Z208" s="38"/>
      <c r="AA208" s="38"/>
      <c r="AB208" s="38"/>
      <c r="AC208" s="38"/>
      <c r="AD208" s="38"/>
      <c r="AE208" s="38"/>
      <c r="AT208" s="17" t="s">
        <v>159</v>
      </c>
      <c r="AU208" s="17" t="s">
        <v>83</v>
      </c>
    </row>
    <row r="209" s="15" customFormat="1">
      <c r="A209" s="15"/>
      <c r="B209" s="278"/>
      <c r="C209" s="279"/>
      <c r="D209" s="241" t="s">
        <v>173</v>
      </c>
      <c r="E209" s="280" t="s">
        <v>19</v>
      </c>
      <c r="F209" s="281" t="s">
        <v>844</v>
      </c>
      <c r="G209" s="279"/>
      <c r="H209" s="280" t="s">
        <v>19</v>
      </c>
      <c r="I209" s="282"/>
      <c r="J209" s="279"/>
      <c r="K209" s="279"/>
      <c r="L209" s="283"/>
      <c r="M209" s="284"/>
      <c r="N209" s="285"/>
      <c r="O209" s="285"/>
      <c r="P209" s="285"/>
      <c r="Q209" s="285"/>
      <c r="R209" s="285"/>
      <c r="S209" s="285"/>
      <c r="T209" s="286"/>
      <c r="U209" s="15"/>
      <c r="V209" s="15"/>
      <c r="W209" s="15"/>
      <c r="X209" s="15"/>
      <c r="Y209" s="15"/>
      <c r="Z209" s="15"/>
      <c r="AA209" s="15"/>
      <c r="AB209" s="15"/>
      <c r="AC209" s="15"/>
      <c r="AD209" s="15"/>
      <c r="AE209" s="15"/>
      <c r="AT209" s="287" t="s">
        <v>173</v>
      </c>
      <c r="AU209" s="287" t="s">
        <v>83</v>
      </c>
      <c r="AV209" s="15" t="s">
        <v>81</v>
      </c>
      <c r="AW209" s="15" t="s">
        <v>35</v>
      </c>
      <c r="AX209" s="15" t="s">
        <v>74</v>
      </c>
      <c r="AY209" s="287" t="s">
        <v>148</v>
      </c>
    </row>
    <row r="210" s="13" customFormat="1">
      <c r="A210" s="13"/>
      <c r="B210" s="246"/>
      <c r="C210" s="247"/>
      <c r="D210" s="241" t="s">
        <v>173</v>
      </c>
      <c r="E210" s="248" t="s">
        <v>19</v>
      </c>
      <c r="F210" s="249" t="s">
        <v>853</v>
      </c>
      <c r="G210" s="247"/>
      <c r="H210" s="250">
        <v>6.1100000000000003</v>
      </c>
      <c r="I210" s="251"/>
      <c r="J210" s="247"/>
      <c r="K210" s="247"/>
      <c r="L210" s="252"/>
      <c r="M210" s="253"/>
      <c r="N210" s="254"/>
      <c r="O210" s="254"/>
      <c r="P210" s="254"/>
      <c r="Q210" s="254"/>
      <c r="R210" s="254"/>
      <c r="S210" s="254"/>
      <c r="T210" s="255"/>
      <c r="U210" s="13"/>
      <c r="V210" s="13"/>
      <c r="W210" s="13"/>
      <c r="X210" s="13"/>
      <c r="Y210" s="13"/>
      <c r="Z210" s="13"/>
      <c r="AA210" s="13"/>
      <c r="AB210" s="13"/>
      <c r="AC210" s="13"/>
      <c r="AD210" s="13"/>
      <c r="AE210" s="13"/>
      <c r="AT210" s="256" t="s">
        <v>173</v>
      </c>
      <c r="AU210" s="256" t="s">
        <v>83</v>
      </c>
      <c r="AV210" s="13" t="s">
        <v>83</v>
      </c>
      <c r="AW210" s="13" t="s">
        <v>35</v>
      </c>
      <c r="AX210" s="13" t="s">
        <v>74</v>
      </c>
      <c r="AY210" s="256" t="s">
        <v>148</v>
      </c>
    </row>
    <row r="211" s="13" customFormat="1">
      <c r="A211" s="13"/>
      <c r="B211" s="246"/>
      <c r="C211" s="247"/>
      <c r="D211" s="241" t="s">
        <v>173</v>
      </c>
      <c r="E211" s="248" t="s">
        <v>19</v>
      </c>
      <c r="F211" s="249" t="s">
        <v>854</v>
      </c>
      <c r="G211" s="247"/>
      <c r="H211" s="250">
        <v>0.59999999999999998</v>
      </c>
      <c r="I211" s="251"/>
      <c r="J211" s="247"/>
      <c r="K211" s="247"/>
      <c r="L211" s="252"/>
      <c r="M211" s="253"/>
      <c r="N211" s="254"/>
      <c r="O211" s="254"/>
      <c r="P211" s="254"/>
      <c r="Q211" s="254"/>
      <c r="R211" s="254"/>
      <c r="S211" s="254"/>
      <c r="T211" s="255"/>
      <c r="U211" s="13"/>
      <c r="V211" s="13"/>
      <c r="W211" s="13"/>
      <c r="X211" s="13"/>
      <c r="Y211" s="13"/>
      <c r="Z211" s="13"/>
      <c r="AA211" s="13"/>
      <c r="AB211" s="13"/>
      <c r="AC211" s="13"/>
      <c r="AD211" s="13"/>
      <c r="AE211" s="13"/>
      <c r="AT211" s="256" t="s">
        <v>173</v>
      </c>
      <c r="AU211" s="256" t="s">
        <v>83</v>
      </c>
      <c r="AV211" s="13" t="s">
        <v>83</v>
      </c>
      <c r="AW211" s="13" t="s">
        <v>35</v>
      </c>
      <c r="AX211" s="13" t="s">
        <v>74</v>
      </c>
      <c r="AY211" s="256" t="s">
        <v>148</v>
      </c>
    </row>
    <row r="212" s="15" customFormat="1">
      <c r="A212" s="15"/>
      <c r="B212" s="278"/>
      <c r="C212" s="279"/>
      <c r="D212" s="241" t="s">
        <v>173</v>
      </c>
      <c r="E212" s="280" t="s">
        <v>19</v>
      </c>
      <c r="F212" s="281" t="s">
        <v>846</v>
      </c>
      <c r="G212" s="279"/>
      <c r="H212" s="280" t="s">
        <v>19</v>
      </c>
      <c r="I212" s="282"/>
      <c r="J212" s="279"/>
      <c r="K212" s="279"/>
      <c r="L212" s="283"/>
      <c r="M212" s="284"/>
      <c r="N212" s="285"/>
      <c r="O212" s="285"/>
      <c r="P212" s="285"/>
      <c r="Q212" s="285"/>
      <c r="R212" s="285"/>
      <c r="S212" s="285"/>
      <c r="T212" s="286"/>
      <c r="U212" s="15"/>
      <c r="V212" s="15"/>
      <c r="W212" s="15"/>
      <c r="X212" s="15"/>
      <c r="Y212" s="15"/>
      <c r="Z212" s="15"/>
      <c r="AA212" s="15"/>
      <c r="AB212" s="15"/>
      <c r="AC212" s="15"/>
      <c r="AD212" s="15"/>
      <c r="AE212" s="15"/>
      <c r="AT212" s="287" t="s">
        <v>173</v>
      </c>
      <c r="AU212" s="287" t="s">
        <v>83</v>
      </c>
      <c r="AV212" s="15" t="s">
        <v>81</v>
      </c>
      <c r="AW212" s="15" t="s">
        <v>35</v>
      </c>
      <c r="AX212" s="15" t="s">
        <v>74</v>
      </c>
      <c r="AY212" s="287" t="s">
        <v>148</v>
      </c>
    </row>
    <row r="213" s="13" customFormat="1">
      <c r="A213" s="13"/>
      <c r="B213" s="246"/>
      <c r="C213" s="247"/>
      <c r="D213" s="241" t="s">
        <v>173</v>
      </c>
      <c r="E213" s="248" t="s">
        <v>19</v>
      </c>
      <c r="F213" s="249" t="s">
        <v>855</v>
      </c>
      <c r="G213" s="247"/>
      <c r="H213" s="250">
        <v>2.3730000000000002</v>
      </c>
      <c r="I213" s="251"/>
      <c r="J213" s="247"/>
      <c r="K213" s="247"/>
      <c r="L213" s="252"/>
      <c r="M213" s="253"/>
      <c r="N213" s="254"/>
      <c r="O213" s="254"/>
      <c r="P213" s="254"/>
      <c r="Q213" s="254"/>
      <c r="R213" s="254"/>
      <c r="S213" s="254"/>
      <c r="T213" s="255"/>
      <c r="U213" s="13"/>
      <c r="V213" s="13"/>
      <c r="W213" s="13"/>
      <c r="X213" s="13"/>
      <c r="Y213" s="13"/>
      <c r="Z213" s="13"/>
      <c r="AA213" s="13"/>
      <c r="AB213" s="13"/>
      <c r="AC213" s="13"/>
      <c r="AD213" s="13"/>
      <c r="AE213" s="13"/>
      <c r="AT213" s="256" t="s">
        <v>173</v>
      </c>
      <c r="AU213" s="256" t="s">
        <v>83</v>
      </c>
      <c r="AV213" s="13" t="s">
        <v>83</v>
      </c>
      <c r="AW213" s="13" t="s">
        <v>35</v>
      </c>
      <c r="AX213" s="13" t="s">
        <v>74</v>
      </c>
      <c r="AY213" s="256" t="s">
        <v>148</v>
      </c>
    </row>
    <row r="214" s="14" customFormat="1">
      <c r="A214" s="14"/>
      <c r="B214" s="257"/>
      <c r="C214" s="258"/>
      <c r="D214" s="241" t="s">
        <v>173</v>
      </c>
      <c r="E214" s="259" t="s">
        <v>19</v>
      </c>
      <c r="F214" s="260" t="s">
        <v>184</v>
      </c>
      <c r="G214" s="258"/>
      <c r="H214" s="261">
        <v>9.0830000000000002</v>
      </c>
      <c r="I214" s="262"/>
      <c r="J214" s="258"/>
      <c r="K214" s="258"/>
      <c r="L214" s="263"/>
      <c r="M214" s="264"/>
      <c r="N214" s="265"/>
      <c r="O214" s="265"/>
      <c r="P214" s="265"/>
      <c r="Q214" s="265"/>
      <c r="R214" s="265"/>
      <c r="S214" s="265"/>
      <c r="T214" s="266"/>
      <c r="U214" s="14"/>
      <c r="V214" s="14"/>
      <c r="W214" s="14"/>
      <c r="X214" s="14"/>
      <c r="Y214" s="14"/>
      <c r="Z214" s="14"/>
      <c r="AA214" s="14"/>
      <c r="AB214" s="14"/>
      <c r="AC214" s="14"/>
      <c r="AD214" s="14"/>
      <c r="AE214" s="14"/>
      <c r="AT214" s="267" t="s">
        <v>173</v>
      </c>
      <c r="AU214" s="267" t="s">
        <v>83</v>
      </c>
      <c r="AV214" s="14" t="s">
        <v>114</v>
      </c>
      <c r="AW214" s="14" t="s">
        <v>35</v>
      </c>
      <c r="AX214" s="14" t="s">
        <v>81</v>
      </c>
      <c r="AY214" s="267" t="s">
        <v>148</v>
      </c>
    </row>
    <row r="215" s="2" customFormat="1" ht="16.5" customHeight="1">
      <c r="A215" s="38"/>
      <c r="B215" s="39"/>
      <c r="C215" s="228" t="s">
        <v>270</v>
      </c>
      <c r="D215" s="228" t="s">
        <v>151</v>
      </c>
      <c r="E215" s="229" t="s">
        <v>856</v>
      </c>
      <c r="F215" s="230" t="s">
        <v>857</v>
      </c>
      <c r="G215" s="231" t="s">
        <v>258</v>
      </c>
      <c r="H215" s="232">
        <v>9.0830000000000002</v>
      </c>
      <c r="I215" s="233"/>
      <c r="J215" s="234">
        <f>ROUND(I215*H215,2)</f>
        <v>0</v>
      </c>
      <c r="K215" s="230" t="s">
        <v>716</v>
      </c>
      <c r="L215" s="44"/>
      <c r="M215" s="235" t="s">
        <v>19</v>
      </c>
      <c r="N215" s="236" t="s">
        <v>45</v>
      </c>
      <c r="O215" s="84"/>
      <c r="P215" s="237">
        <f>O215*H215</f>
        <v>0</v>
      </c>
      <c r="Q215" s="237">
        <v>3.6000000000000001E-05</v>
      </c>
      <c r="R215" s="237">
        <f>Q215*H215</f>
        <v>0.00032698800000000001</v>
      </c>
      <c r="S215" s="237">
        <v>0</v>
      </c>
      <c r="T215" s="238">
        <f>S215*H215</f>
        <v>0</v>
      </c>
      <c r="U215" s="38"/>
      <c r="V215" s="38"/>
      <c r="W215" s="38"/>
      <c r="X215" s="38"/>
      <c r="Y215" s="38"/>
      <c r="Z215" s="38"/>
      <c r="AA215" s="38"/>
      <c r="AB215" s="38"/>
      <c r="AC215" s="38"/>
      <c r="AD215" s="38"/>
      <c r="AE215" s="38"/>
      <c r="AR215" s="239" t="s">
        <v>114</v>
      </c>
      <c r="AT215" s="239" t="s">
        <v>151</v>
      </c>
      <c r="AU215" s="239" t="s">
        <v>83</v>
      </c>
      <c r="AY215" s="17" t="s">
        <v>148</v>
      </c>
      <c r="BE215" s="240">
        <f>IF(N215="základní",J215,0)</f>
        <v>0</v>
      </c>
      <c r="BF215" s="240">
        <f>IF(N215="snížená",J215,0)</f>
        <v>0</v>
      </c>
      <c r="BG215" s="240">
        <f>IF(N215="zákl. přenesená",J215,0)</f>
        <v>0</v>
      </c>
      <c r="BH215" s="240">
        <f>IF(N215="sníž. přenesená",J215,0)</f>
        <v>0</v>
      </c>
      <c r="BI215" s="240">
        <f>IF(N215="nulová",J215,0)</f>
        <v>0</v>
      </c>
      <c r="BJ215" s="17" t="s">
        <v>81</v>
      </c>
      <c r="BK215" s="240">
        <f>ROUND(I215*H215,2)</f>
        <v>0</v>
      </c>
      <c r="BL215" s="17" t="s">
        <v>114</v>
      </c>
      <c r="BM215" s="239" t="s">
        <v>858</v>
      </c>
    </row>
    <row r="216" s="2" customFormat="1">
      <c r="A216" s="38"/>
      <c r="B216" s="39"/>
      <c r="C216" s="40"/>
      <c r="D216" s="241" t="s">
        <v>157</v>
      </c>
      <c r="E216" s="40"/>
      <c r="F216" s="242" t="s">
        <v>859</v>
      </c>
      <c r="G216" s="40"/>
      <c r="H216" s="40"/>
      <c r="I216" s="148"/>
      <c r="J216" s="40"/>
      <c r="K216" s="40"/>
      <c r="L216" s="44"/>
      <c r="M216" s="243"/>
      <c r="N216" s="244"/>
      <c r="O216" s="84"/>
      <c r="P216" s="84"/>
      <c r="Q216" s="84"/>
      <c r="R216" s="84"/>
      <c r="S216" s="84"/>
      <c r="T216" s="85"/>
      <c r="U216" s="38"/>
      <c r="V216" s="38"/>
      <c r="W216" s="38"/>
      <c r="X216" s="38"/>
      <c r="Y216" s="38"/>
      <c r="Z216" s="38"/>
      <c r="AA216" s="38"/>
      <c r="AB216" s="38"/>
      <c r="AC216" s="38"/>
      <c r="AD216" s="38"/>
      <c r="AE216" s="38"/>
      <c r="AT216" s="17" t="s">
        <v>157</v>
      </c>
      <c r="AU216" s="17" t="s">
        <v>83</v>
      </c>
    </row>
    <row r="217" s="2" customFormat="1">
      <c r="A217" s="38"/>
      <c r="B217" s="39"/>
      <c r="C217" s="40"/>
      <c r="D217" s="241" t="s">
        <v>159</v>
      </c>
      <c r="E217" s="40"/>
      <c r="F217" s="245" t="s">
        <v>852</v>
      </c>
      <c r="G217" s="40"/>
      <c r="H217" s="40"/>
      <c r="I217" s="148"/>
      <c r="J217" s="40"/>
      <c r="K217" s="40"/>
      <c r="L217" s="44"/>
      <c r="M217" s="243"/>
      <c r="N217" s="244"/>
      <c r="O217" s="84"/>
      <c r="P217" s="84"/>
      <c r="Q217" s="84"/>
      <c r="R217" s="84"/>
      <c r="S217" s="84"/>
      <c r="T217" s="85"/>
      <c r="U217" s="38"/>
      <c r="V217" s="38"/>
      <c r="W217" s="38"/>
      <c r="X217" s="38"/>
      <c r="Y217" s="38"/>
      <c r="Z217" s="38"/>
      <c r="AA217" s="38"/>
      <c r="AB217" s="38"/>
      <c r="AC217" s="38"/>
      <c r="AD217" s="38"/>
      <c r="AE217" s="38"/>
      <c r="AT217" s="17" t="s">
        <v>159</v>
      </c>
      <c r="AU217" s="17" t="s">
        <v>83</v>
      </c>
    </row>
    <row r="218" s="2" customFormat="1" ht="21.75" customHeight="1">
      <c r="A218" s="38"/>
      <c r="B218" s="39"/>
      <c r="C218" s="228" t="s">
        <v>277</v>
      </c>
      <c r="D218" s="228" t="s">
        <v>151</v>
      </c>
      <c r="E218" s="229" t="s">
        <v>860</v>
      </c>
      <c r="F218" s="230" t="s">
        <v>861</v>
      </c>
      <c r="G218" s="231" t="s">
        <v>203</v>
      </c>
      <c r="H218" s="232">
        <v>0.28799999999999998</v>
      </c>
      <c r="I218" s="233"/>
      <c r="J218" s="234">
        <f>ROUND(I218*H218,2)</f>
        <v>0</v>
      </c>
      <c r="K218" s="230" t="s">
        <v>716</v>
      </c>
      <c r="L218" s="44"/>
      <c r="M218" s="235" t="s">
        <v>19</v>
      </c>
      <c r="N218" s="236" t="s">
        <v>45</v>
      </c>
      <c r="O218" s="84"/>
      <c r="P218" s="237">
        <f>O218*H218</f>
        <v>0</v>
      </c>
      <c r="Q218" s="237">
        <v>1.0597380000000001</v>
      </c>
      <c r="R218" s="237">
        <f>Q218*H218</f>
        <v>0.30520454400000002</v>
      </c>
      <c r="S218" s="237">
        <v>0</v>
      </c>
      <c r="T218" s="238">
        <f>S218*H218</f>
        <v>0</v>
      </c>
      <c r="U218" s="38"/>
      <c r="V218" s="38"/>
      <c r="W218" s="38"/>
      <c r="X218" s="38"/>
      <c r="Y218" s="38"/>
      <c r="Z218" s="38"/>
      <c r="AA218" s="38"/>
      <c r="AB218" s="38"/>
      <c r="AC218" s="38"/>
      <c r="AD218" s="38"/>
      <c r="AE218" s="38"/>
      <c r="AR218" s="239" t="s">
        <v>114</v>
      </c>
      <c r="AT218" s="239" t="s">
        <v>151</v>
      </c>
      <c r="AU218" s="239" t="s">
        <v>83</v>
      </c>
      <c r="AY218" s="17" t="s">
        <v>148</v>
      </c>
      <c r="BE218" s="240">
        <f>IF(N218="základní",J218,0)</f>
        <v>0</v>
      </c>
      <c r="BF218" s="240">
        <f>IF(N218="snížená",J218,0)</f>
        <v>0</v>
      </c>
      <c r="BG218" s="240">
        <f>IF(N218="zákl. přenesená",J218,0)</f>
        <v>0</v>
      </c>
      <c r="BH218" s="240">
        <f>IF(N218="sníž. přenesená",J218,0)</f>
        <v>0</v>
      </c>
      <c r="BI218" s="240">
        <f>IF(N218="nulová",J218,0)</f>
        <v>0</v>
      </c>
      <c r="BJ218" s="17" t="s">
        <v>81</v>
      </c>
      <c r="BK218" s="240">
        <f>ROUND(I218*H218,2)</f>
        <v>0</v>
      </c>
      <c r="BL218" s="17" t="s">
        <v>114</v>
      </c>
      <c r="BM218" s="239" t="s">
        <v>862</v>
      </c>
    </row>
    <row r="219" s="2" customFormat="1">
      <c r="A219" s="38"/>
      <c r="B219" s="39"/>
      <c r="C219" s="40"/>
      <c r="D219" s="241" t="s">
        <v>157</v>
      </c>
      <c r="E219" s="40"/>
      <c r="F219" s="242" t="s">
        <v>863</v>
      </c>
      <c r="G219" s="40"/>
      <c r="H219" s="40"/>
      <c r="I219" s="148"/>
      <c r="J219" s="40"/>
      <c r="K219" s="40"/>
      <c r="L219" s="44"/>
      <c r="M219" s="243"/>
      <c r="N219" s="244"/>
      <c r="O219" s="84"/>
      <c r="P219" s="84"/>
      <c r="Q219" s="84"/>
      <c r="R219" s="84"/>
      <c r="S219" s="84"/>
      <c r="T219" s="85"/>
      <c r="U219" s="38"/>
      <c r="V219" s="38"/>
      <c r="W219" s="38"/>
      <c r="X219" s="38"/>
      <c r="Y219" s="38"/>
      <c r="Z219" s="38"/>
      <c r="AA219" s="38"/>
      <c r="AB219" s="38"/>
      <c r="AC219" s="38"/>
      <c r="AD219" s="38"/>
      <c r="AE219" s="38"/>
      <c r="AT219" s="17" t="s">
        <v>157</v>
      </c>
      <c r="AU219" s="17" t="s">
        <v>83</v>
      </c>
    </row>
    <row r="220" s="2" customFormat="1">
      <c r="A220" s="38"/>
      <c r="B220" s="39"/>
      <c r="C220" s="40"/>
      <c r="D220" s="241" t="s">
        <v>159</v>
      </c>
      <c r="E220" s="40"/>
      <c r="F220" s="245" t="s">
        <v>864</v>
      </c>
      <c r="G220" s="40"/>
      <c r="H220" s="40"/>
      <c r="I220" s="148"/>
      <c r="J220" s="40"/>
      <c r="K220" s="40"/>
      <c r="L220" s="44"/>
      <c r="M220" s="243"/>
      <c r="N220" s="244"/>
      <c r="O220" s="84"/>
      <c r="P220" s="84"/>
      <c r="Q220" s="84"/>
      <c r="R220" s="84"/>
      <c r="S220" s="84"/>
      <c r="T220" s="85"/>
      <c r="U220" s="38"/>
      <c r="V220" s="38"/>
      <c r="W220" s="38"/>
      <c r="X220" s="38"/>
      <c r="Y220" s="38"/>
      <c r="Z220" s="38"/>
      <c r="AA220" s="38"/>
      <c r="AB220" s="38"/>
      <c r="AC220" s="38"/>
      <c r="AD220" s="38"/>
      <c r="AE220" s="38"/>
      <c r="AT220" s="17" t="s">
        <v>159</v>
      </c>
      <c r="AU220" s="17" t="s">
        <v>83</v>
      </c>
    </row>
    <row r="221" s="13" customFormat="1">
      <c r="A221" s="13"/>
      <c r="B221" s="246"/>
      <c r="C221" s="247"/>
      <c r="D221" s="241" t="s">
        <v>173</v>
      </c>
      <c r="E221" s="248" t="s">
        <v>19</v>
      </c>
      <c r="F221" s="249" t="s">
        <v>865</v>
      </c>
      <c r="G221" s="247"/>
      <c r="H221" s="250">
        <v>0.27200000000000002</v>
      </c>
      <c r="I221" s="251"/>
      <c r="J221" s="247"/>
      <c r="K221" s="247"/>
      <c r="L221" s="252"/>
      <c r="M221" s="253"/>
      <c r="N221" s="254"/>
      <c r="O221" s="254"/>
      <c r="P221" s="254"/>
      <c r="Q221" s="254"/>
      <c r="R221" s="254"/>
      <c r="S221" s="254"/>
      <c r="T221" s="255"/>
      <c r="U221" s="13"/>
      <c r="V221" s="13"/>
      <c r="W221" s="13"/>
      <c r="X221" s="13"/>
      <c r="Y221" s="13"/>
      <c r="Z221" s="13"/>
      <c r="AA221" s="13"/>
      <c r="AB221" s="13"/>
      <c r="AC221" s="13"/>
      <c r="AD221" s="13"/>
      <c r="AE221" s="13"/>
      <c r="AT221" s="256" t="s">
        <v>173</v>
      </c>
      <c r="AU221" s="256" t="s">
        <v>83</v>
      </c>
      <c r="AV221" s="13" t="s">
        <v>83</v>
      </c>
      <c r="AW221" s="13" t="s">
        <v>35</v>
      </c>
      <c r="AX221" s="13" t="s">
        <v>74</v>
      </c>
      <c r="AY221" s="256" t="s">
        <v>148</v>
      </c>
    </row>
    <row r="222" s="13" customFormat="1">
      <c r="A222" s="13"/>
      <c r="B222" s="246"/>
      <c r="C222" s="247"/>
      <c r="D222" s="241" t="s">
        <v>173</v>
      </c>
      <c r="E222" s="248" t="s">
        <v>19</v>
      </c>
      <c r="F222" s="249" t="s">
        <v>866</v>
      </c>
      <c r="G222" s="247"/>
      <c r="H222" s="250">
        <v>0.016</v>
      </c>
      <c r="I222" s="251"/>
      <c r="J222" s="247"/>
      <c r="K222" s="247"/>
      <c r="L222" s="252"/>
      <c r="M222" s="253"/>
      <c r="N222" s="254"/>
      <c r="O222" s="254"/>
      <c r="P222" s="254"/>
      <c r="Q222" s="254"/>
      <c r="R222" s="254"/>
      <c r="S222" s="254"/>
      <c r="T222" s="255"/>
      <c r="U222" s="13"/>
      <c r="V222" s="13"/>
      <c r="W222" s="13"/>
      <c r="X222" s="13"/>
      <c r="Y222" s="13"/>
      <c r="Z222" s="13"/>
      <c r="AA222" s="13"/>
      <c r="AB222" s="13"/>
      <c r="AC222" s="13"/>
      <c r="AD222" s="13"/>
      <c r="AE222" s="13"/>
      <c r="AT222" s="256" t="s">
        <v>173</v>
      </c>
      <c r="AU222" s="256" t="s">
        <v>83</v>
      </c>
      <c r="AV222" s="13" t="s">
        <v>83</v>
      </c>
      <c r="AW222" s="13" t="s">
        <v>35</v>
      </c>
      <c r="AX222" s="13" t="s">
        <v>74</v>
      </c>
      <c r="AY222" s="256" t="s">
        <v>148</v>
      </c>
    </row>
    <row r="223" s="14" customFormat="1">
      <c r="A223" s="14"/>
      <c r="B223" s="257"/>
      <c r="C223" s="258"/>
      <c r="D223" s="241" t="s">
        <v>173</v>
      </c>
      <c r="E223" s="259" t="s">
        <v>19</v>
      </c>
      <c r="F223" s="260" t="s">
        <v>184</v>
      </c>
      <c r="G223" s="258"/>
      <c r="H223" s="261">
        <v>0.28799999999999998</v>
      </c>
      <c r="I223" s="262"/>
      <c r="J223" s="258"/>
      <c r="K223" s="258"/>
      <c r="L223" s="263"/>
      <c r="M223" s="264"/>
      <c r="N223" s="265"/>
      <c r="O223" s="265"/>
      <c r="P223" s="265"/>
      <c r="Q223" s="265"/>
      <c r="R223" s="265"/>
      <c r="S223" s="265"/>
      <c r="T223" s="266"/>
      <c r="U223" s="14"/>
      <c r="V223" s="14"/>
      <c r="W223" s="14"/>
      <c r="X223" s="14"/>
      <c r="Y223" s="14"/>
      <c r="Z223" s="14"/>
      <c r="AA223" s="14"/>
      <c r="AB223" s="14"/>
      <c r="AC223" s="14"/>
      <c r="AD223" s="14"/>
      <c r="AE223" s="14"/>
      <c r="AT223" s="267" t="s">
        <v>173</v>
      </c>
      <c r="AU223" s="267" t="s">
        <v>83</v>
      </c>
      <c r="AV223" s="14" t="s">
        <v>114</v>
      </c>
      <c r="AW223" s="14" t="s">
        <v>35</v>
      </c>
      <c r="AX223" s="14" t="s">
        <v>81</v>
      </c>
      <c r="AY223" s="267" t="s">
        <v>148</v>
      </c>
    </row>
    <row r="224" s="2" customFormat="1" ht="21.75" customHeight="1">
      <c r="A224" s="38"/>
      <c r="B224" s="39"/>
      <c r="C224" s="228" t="s">
        <v>282</v>
      </c>
      <c r="D224" s="228" t="s">
        <v>151</v>
      </c>
      <c r="E224" s="229" t="s">
        <v>867</v>
      </c>
      <c r="F224" s="230" t="s">
        <v>868</v>
      </c>
      <c r="G224" s="231" t="s">
        <v>196</v>
      </c>
      <c r="H224" s="232">
        <v>4.7380000000000004</v>
      </c>
      <c r="I224" s="233"/>
      <c r="J224" s="234">
        <f>ROUND(I224*H224,2)</f>
        <v>0</v>
      </c>
      <c r="K224" s="230" t="s">
        <v>716</v>
      </c>
      <c r="L224" s="44"/>
      <c r="M224" s="235" t="s">
        <v>19</v>
      </c>
      <c r="N224" s="236" t="s">
        <v>45</v>
      </c>
      <c r="O224" s="84"/>
      <c r="P224" s="237">
        <f>O224*H224</f>
        <v>0</v>
      </c>
      <c r="Q224" s="237">
        <v>2.5359639999999999</v>
      </c>
      <c r="R224" s="237">
        <f>Q224*H224</f>
        <v>12.015397432</v>
      </c>
      <c r="S224" s="237">
        <v>0</v>
      </c>
      <c r="T224" s="238">
        <f>S224*H224</f>
        <v>0</v>
      </c>
      <c r="U224" s="38"/>
      <c r="V224" s="38"/>
      <c r="W224" s="38"/>
      <c r="X224" s="38"/>
      <c r="Y224" s="38"/>
      <c r="Z224" s="38"/>
      <c r="AA224" s="38"/>
      <c r="AB224" s="38"/>
      <c r="AC224" s="38"/>
      <c r="AD224" s="38"/>
      <c r="AE224" s="38"/>
      <c r="AR224" s="239" t="s">
        <v>114</v>
      </c>
      <c r="AT224" s="239" t="s">
        <v>151</v>
      </c>
      <c r="AU224" s="239" t="s">
        <v>83</v>
      </c>
      <c r="AY224" s="17" t="s">
        <v>148</v>
      </c>
      <c r="BE224" s="240">
        <f>IF(N224="základní",J224,0)</f>
        <v>0</v>
      </c>
      <c r="BF224" s="240">
        <f>IF(N224="snížená",J224,0)</f>
        <v>0</v>
      </c>
      <c r="BG224" s="240">
        <f>IF(N224="zákl. přenesená",J224,0)</f>
        <v>0</v>
      </c>
      <c r="BH224" s="240">
        <f>IF(N224="sníž. přenesená",J224,0)</f>
        <v>0</v>
      </c>
      <c r="BI224" s="240">
        <f>IF(N224="nulová",J224,0)</f>
        <v>0</v>
      </c>
      <c r="BJ224" s="17" t="s">
        <v>81</v>
      </c>
      <c r="BK224" s="240">
        <f>ROUND(I224*H224,2)</f>
        <v>0</v>
      </c>
      <c r="BL224" s="17" t="s">
        <v>114</v>
      </c>
      <c r="BM224" s="239" t="s">
        <v>869</v>
      </c>
    </row>
    <row r="225" s="2" customFormat="1">
      <c r="A225" s="38"/>
      <c r="B225" s="39"/>
      <c r="C225" s="40"/>
      <c r="D225" s="241" t="s">
        <v>157</v>
      </c>
      <c r="E225" s="40"/>
      <c r="F225" s="242" t="s">
        <v>870</v>
      </c>
      <c r="G225" s="40"/>
      <c r="H225" s="40"/>
      <c r="I225" s="148"/>
      <c r="J225" s="40"/>
      <c r="K225" s="40"/>
      <c r="L225" s="44"/>
      <c r="M225" s="243"/>
      <c r="N225" s="244"/>
      <c r="O225" s="84"/>
      <c r="P225" s="84"/>
      <c r="Q225" s="84"/>
      <c r="R225" s="84"/>
      <c r="S225" s="84"/>
      <c r="T225" s="85"/>
      <c r="U225" s="38"/>
      <c r="V225" s="38"/>
      <c r="W225" s="38"/>
      <c r="X225" s="38"/>
      <c r="Y225" s="38"/>
      <c r="Z225" s="38"/>
      <c r="AA225" s="38"/>
      <c r="AB225" s="38"/>
      <c r="AC225" s="38"/>
      <c r="AD225" s="38"/>
      <c r="AE225" s="38"/>
      <c r="AT225" s="17" t="s">
        <v>157</v>
      </c>
      <c r="AU225" s="17" t="s">
        <v>83</v>
      </c>
    </row>
    <row r="226" s="2" customFormat="1">
      <c r="A226" s="38"/>
      <c r="B226" s="39"/>
      <c r="C226" s="40"/>
      <c r="D226" s="241" t="s">
        <v>159</v>
      </c>
      <c r="E226" s="40"/>
      <c r="F226" s="245" t="s">
        <v>871</v>
      </c>
      <c r="G226" s="40"/>
      <c r="H226" s="40"/>
      <c r="I226" s="148"/>
      <c r="J226" s="40"/>
      <c r="K226" s="40"/>
      <c r="L226" s="44"/>
      <c r="M226" s="243"/>
      <c r="N226" s="244"/>
      <c r="O226" s="84"/>
      <c r="P226" s="84"/>
      <c r="Q226" s="84"/>
      <c r="R226" s="84"/>
      <c r="S226" s="84"/>
      <c r="T226" s="85"/>
      <c r="U226" s="38"/>
      <c r="V226" s="38"/>
      <c r="W226" s="38"/>
      <c r="X226" s="38"/>
      <c r="Y226" s="38"/>
      <c r="Z226" s="38"/>
      <c r="AA226" s="38"/>
      <c r="AB226" s="38"/>
      <c r="AC226" s="38"/>
      <c r="AD226" s="38"/>
      <c r="AE226" s="38"/>
      <c r="AT226" s="17" t="s">
        <v>159</v>
      </c>
      <c r="AU226" s="17" t="s">
        <v>83</v>
      </c>
    </row>
    <row r="227" s="15" customFormat="1">
      <c r="A227" s="15"/>
      <c r="B227" s="278"/>
      <c r="C227" s="279"/>
      <c r="D227" s="241" t="s">
        <v>173</v>
      </c>
      <c r="E227" s="280" t="s">
        <v>19</v>
      </c>
      <c r="F227" s="281" t="s">
        <v>872</v>
      </c>
      <c r="G227" s="279"/>
      <c r="H227" s="280" t="s">
        <v>19</v>
      </c>
      <c r="I227" s="282"/>
      <c r="J227" s="279"/>
      <c r="K227" s="279"/>
      <c r="L227" s="283"/>
      <c r="M227" s="284"/>
      <c r="N227" s="285"/>
      <c r="O227" s="285"/>
      <c r="P227" s="285"/>
      <c r="Q227" s="285"/>
      <c r="R227" s="285"/>
      <c r="S227" s="285"/>
      <c r="T227" s="286"/>
      <c r="U227" s="15"/>
      <c r="V227" s="15"/>
      <c r="W227" s="15"/>
      <c r="X227" s="15"/>
      <c r="Y227" s="15"/>
      <c r="Z227" s="15"/>
      <c r="AA227" s="15"/>
      <c r="AB227" s="15"/>
      <c r="AC227" s="15"/>
      <c r="AD227" s="15"/>
      <c r="AE227" s="15"/>
      <c r="AT227" s="287" t="s">
        <v>173</v>
      </c>
      <c r="AU227" s="287" t="s">
        <v>83</v>
      </c>
      <c r="AV227" s="15" t="s">
        <v>81</v>
      </c>
      <c r="AW227" s="15" t="s">
        <v>35</v>
      </c>
      <c r="AX227" s="15" t="s">
        <v>74</v>
      </c>
      <c r="AY227" s="287" t="s">
        <v>148</v>
      </c>
    </row>
    <row r="228" s="13" customFormat="1">
      <c r="A228" s="13"/>
      <c r="B228" s="246"/>
      <c r="C228" s="247"/>
      <c r="D228" s="241" t="s">
        <v>173</v>
      </c>
      <c r="E228" s="248" t="s">
        <v>19</v>
      </c>
      <c r="F228" s="249" t="s">
        <v>873</v>
      </c>
      <c r="G228" s="247"/>
      <c r="H228" s="250">
        <v>2.8500000000000001</v>
      </c>
      <c r="I228" s="251"/>
      <c r="J228" s="247"/>
      <c r="K228" s="247"/>
      <c r="L228" s="252"/>
      <c r="M228" s="253"/>
      <c r="N228" s="254"/>
      <c r="O228" s="254"/>
      <c r="P228" s="254"/>
      <c r="Q228" s="254"/>
      <c r="R228" s="254"/>
      <c r="S228" s="254"/>
      <c r="T228" s="255"/>
      <c r="U228" s="13"/>
      <c r="V228" s="13"/>
      <c r="W228" s="13"/>
      <c r="X228" s="13"/>
      <c r="Y228" s="13"/>
      <c r="Z228" s="13"/>
      <c r="AA228" s="13"/>
      <c r="AB228" s="13"/>
      <c r="AC228" s="13"/>
      <c r="AD228" s="13"/>
      <c r="AE228" s="13"/>
      <c r="AT228" s="256" t="s">
        <v>173</v>
      </c>
      <c r="AU228" s="256" t="s">
        <v>83</v>
      </c>
      <c r="AV228" s="13" t="s">
        <v>83</v>
      </c>
      <c r="AW228" s="13" t="s">
        <v>35</v>
      </c>
      <c r="AX228" s="13" t="s">
        <v>74</v>
      </c>
      <c r="AY228" s="256" t="s">
        <v>148</v>
      </c>
    </row>
    <row r="229" s="15" customFormat="1">
      <c r="A229" s="15"/>
      <c r="B229" s="278"/>
      <c r="C229" s="279"/>
      <c r="D229" s="241" t="s">
        <v>173</v>
      </c>
      <c r="E229" s="280" t="s">
        <v>19</v>
      </c>
      <c r="F229" s="281" t="s">
        <v>874</v>
      </c>
      <c r="G229" s="279"/>
      <c r="H229" s="280" t="s">
        <v>19</v>
      </c>
      <c r="I229" s="282"/>
      <c r="J229" s="279"/>
      <c r="K229" s="279"/>
      <c r="L229" s="283"/>
      <c r="M229" s="284"/>
      <c r="N229" s="285"/>
      <c r="O229" s="285"/>
      <c r="P229" s="285"/>
      <c r="Q229" s="285"/>
      <c r="R229" s="285"/>
      <c r="S229" s="285"/>
      <c r="T229" s="286"/>
      <c r="U229" s="15"/>
      <c r="V229" s="15"/>
      <c r="W229" s="15"/>
      <c r="X229" s="15"/>
      <c r="Y229" s="15"/>
      <c r="Z229" s="15"/>
      <c r="AA229" s="15"/>
      <c r="AB229" s="15"/>
      <c r="AC229" s="15"/>
      <c r="AD229" s="15"/>
      <c r="AE229" s="15"/>
      <c r="AT229" s="287" t="s">
        <v>173</v>
      </c>
      <c r="AU229" s="287" t="s">
        <v>83</v>
      </c>
      <c r="AV229" s="15" t="s">
        <v>81</v>
      </c>
      <c r="AW229" s="15" t="s">
        <v>35</v>
      </c>
      <c r="AX229" s="15" t="s">
        <v>74</v>
      </c>
      <c r="AY229" s="287" t="s">
        <v>148</v>
      </c>
    </row>
    <row r="230" s="13" customFormat="1">
      <c r="A230" s="13"/>
      <c r="B230" s="246"/>
      <c r="C230" s="247"/>
      <c r="D230" s="241" t="s">
        <v>173</v>
      </c>
      <c r="E230" s="248" t="s">
        <v>19</v>
      </c>
      <c r="F230" s="249" t="s">
        <v>875</v>
      </c>
      <c r="G230" s="247"/>
      <c r="H230" s="250">
        <v>0.61599999999999999</v>
      </c>
      <c r="I230" s="251"/>
      <c r="J230" s="247"/>
      <c r="K230" s="247"/>
      <c r="L230" s="252"/>
      <c r="M230" s="253"/>
      <c r="N230" s="254"/>
      <c r="O230" s="254"/>
      <c r="P230" s="254"/>
      <c r="Q230" s="254"/>
      <c r="R230" s="254"/>
      <c r="S230" s="254"/>
      <c r="T230" s="255"/>
      <c r="U230" s="13"/>
      <c r="V230" s="13"/>
      <c r="W230" s="13"/>
      <c r="X230" s="13"/>
      <c r="Y230" s="13"/>
      <c r="Z230" s="13"/>
      <c r="AA230" s="13"/>
      <c r="AB230" s="13"/>
      <c r="AC230" s="13"/>
      <c r="AD230" s="13"/>
      <c r="AE230" s="13"/>
      <c r="AT230" s="256" t="s">
        <v>173</v>
      </c>
      <c r="AU230" s="256" t="s">
        <v>83</v>
      </c>
      <c r="AV230" s="13" t="s">
        <v>83</v>
      </c>
      <c r="AW230" s="13" t="s">
        <v>35</v>
      </c>
      <c r="AX230" s="13" t="s">
        <v>74</v>
      </c>
      <c r="AY230" s="256" t="s">
        <v>148</v>
      </c>
    </row>
    <row r="231" s="15" customFormat="1">
      <c r="A231" s="15"/>
      <c r="B231" s="278"/>
      <c r="C231" s="279"/>
      <c r="D231" s="241" t="s">
        <v>173</v>
      </c>
      <c r="E231" s="280" t="s">
        <v>19</v>
      </c>
      <c r="F231" s="281" t="s">
        <v>876</v>
      </c>
      <c r="G231" s="279"/>
      <c r="H231" s="280" t="s">
        <v>19</v>
      </c>
      <c r="I231" s="282"/>
      <c r="J231" s="279"/>
      <c r="K231" s="279"/>
      <c r="L231" s="283"/>
      <c r="M231" s="284"/>
      <c r="N231" s="285"/>
      <c r="O231" s="285"/>
      <c r="P231" s="285"/>
      <c r="Q231" s="285"/>
      <c r="R231" s="285"/>
      <c r="S231" s="285"/>
      <c r="T231" s="286"/>
      <c r="U231" s="15"/>
      <c r="V231" s="15"/>
      <c r="W231" s="15"/>
      <c r="X231" s="15"/>
      <c r="Y231" s="15"/>
      <c r="Z231" s="15"/>
      <c r="AA231" s="15"/>
      <c r="AB231" s="15"/>
      <c r="AC231" s="15"/>
      <c r="AD231" s="15"/>
      <c r="AE231" s="15"/>
      <c r="AT231" s="287" t="s">
        <v>173</v>
      </c>
      <c r="AU231" s="287" t="s">
        <v>83</v>
      </c>
      <c r="AV231" s="15" t="s">
        <v>81</v>
      </c>
      <c r="AW231" s="15" t="s">
        <v>35</v>
      </c>
      <c r="AX231" s="15" t="s">
        <v>74</v>
      </c>
      <c r="AY231" s="287" t="s">
        <v>148</v>
      </c>
    </row>
    <row r="232" s="13" customFormat="1">
      <c r="A232" s="13"/>
      <c r="B232" s="246"/>
      <c r="C232" s="247"/>
      <c r="D232" s="241" t="s">
        <v>173</v>
      </c>
      <c r="E232" s="248" t="s">
        <v>19</v>
      </c>
      <c r="F232" s="249" t="s">
        <v>877</v>
      </c>
      <c r="G232" s="247"/>
      <c r="H232" s="250">
        <v>1.272</v>
      </c>
      <c r="I232" s="251"/>
      <c r="J232" s="247"/>
      <c r="K232" s="247"/>
      <c r="L232" s="252"/>
      <c r="M232" s="253"/>
      <c r="N232" s="254"/>
      <c r="O232" s="254"/>
      <c r="P232" s="254"/>
      <c r="Q232" s="254"/>
      <c r="R232" s="254"/>
      <c r="S232" s="254"/>
      <c r="T232" s="255"/>
      <c r="U232" s="13"/>
      <c r="V232" s="13"/>
      <c r="W232" s="13"/>
      <c r="X232" s="13"/>
      <c r="Y232" s="13"/>
      <c r="Z232" s="13"/>
      <c r="AA232" s="13"/>
      <c r="AB232" s="13"/>
      <c r="AC232" s="13"/>
      <c r="AD232" s="13"/>
      <c r="AE232" s="13"/>
      <c r="AT232" s="256" t="s">
        <v>173</v>
      </c>
      <c r="AU232" s="256" t="s">
        <v>83</v>
      </c>
      <c r="AV232" s="13" t="s">
        <v>83</v>
      </c>
      <c r="AW232" s="13" t="s">
        <v>35</v>
      </c>
      <c r="AX232" s="13" t="s">
        <v>74</v>
      </c>
      <c r="AY232" s="256" t="s">
        <v>148</v>
      </c>
    </row>
    <row r="233" s="14" customFormat="1">
      <c r="A233" s="14"/>
      <c r="B233" s="257"/>
      <c r="C233" s="258"/>
      <c r="D233" s="241" t="s">
        <v>173</v>
      </c>
      <c r="E233" s="259" t="s">
        <v>19</v>
      </c>
      <c r="F233" s="260" t="s">
        <v>184</v>
      </c>
      <c r="G233" s="258"/>
      <c r="H233" s="261">
        <v>4.7380000000000004</v>
      </c>
      <c r="I233" s="262"/>
      <c r="J233" s="258"/>
      <c r="K233" s="258"/>
      <c r="L233" s="263"/>
      <c r="M233" s="264"/>
      <c r="N233" s="265"/>
      <c r="O233" s="265"/>
      <c r="P233" s="265"/>
      <c r="Q233" s="265"/>
      <c r="R233" s="265"/>
      <c r="S233" s="265"/>
      <c r="T233" s="266"/>
      <c r="U233" s="14"/>
      <c r="V233" s="14"/>
      <c r="W233" s="14"/>
      <c r="X233" s="14"/>
      <c r="Y233" s="14"/>
      <c r="Z233" s="14"/>
      <c r="AA233" s="14"/>
      <c r="AB233" s="14"/>
      <c r="AC233" s="14"/>
      <c r="AD233" s="14"/>
      <c r="AE233" s="14"/>
      <c r="AT233" s="267" t="s">
        <v>173</v>
      </c>
      <c r="AU233" s="267" t="s">
        <v>83</v>
      </c>
      <c r="AV233" s="14" t="s">
        <v>114</v>
      </c>
      <c r="AW233" s="14" t="s">
        <v>35</v>
      </c>
      <c r="AX233" s="14" t="s">
        <v>81</v>
      </c>
      <c r="AY233" s="267" t="s">
        <v>148</v>
      </c>
    </row>
    <row r="234" s="2" customFormat="1" ht="16.5" customHeight="1">
      <c r="A234" s="38"/>
      <c r="B234" s="39"/>
      <c r="C234" s="228" t="s">
        <v>289</v>
      </c>
      <c r="D234" s="228" t="s">
        <v>151</v>
      </c>
      <c r="E234" s="229" t="s">
        <v>878</v>
      </c>
      <c r="F234" s="230" t="s">
        <v>879</v>
      </c>
      <c r="G234" s="231" t="s">
        <v>258</v>
      </c>
      <c r="H234" s="232">
        <v>16.859999999999999</v>
      </c>
      <c r="I234" s="233"/>
      <c r="J234" s="234">
        <f>ROUND(I234*H234,2)</f>
        <v>0</v>
      </c>
      <c r="K234" s="230" t="s">
        <v>716</v>
      </c>
      <c r="L234" s="44"/>
      <c r="M234" s="235" t="s">
        <v>19</v>
      </c>
      <c r="N234" s="236" t="s">
        <v>45</v>
      </c>
      <c r="O234" s="84"/>
      <c r="P234" s="237">
        <f>O234*H234</f>
        <v>0</v>
      </c>
      <c r="Q234" s="237">
        <v>0.0014357</v>
      </c>
      <c r="R234" s="237">
        <f>Q234*H234</f>
        <v>0.024205902000000001</v>
      </c>
      <c r="S234" s="237">
        <v>0</v>
      </c>
      <c r="T234" s="238">
        <f>S234*H234</f>
        <v>0</v>
      </c>
      <c r="U234" s="38"/>
      <c r="V234" s="38"/>
      <c r="W234" s="38"/>
      <c r="X234" s="38"/>
      <c r="Y234" s="38"/>
      <c r="Z234" s="38"/>
      <c r="AA234" s="38"/>
      <c r="AB234" s="38"/>
      <c r="AC234" s="38"/>
      <c r="AD234" s="38"/>
      <c r="AE234" s="38"/>
      <c r="AR234" s="239" t="s">
        <v>114</v>
      </c>
      <c r="AT234" s="239" t="s">
        <v>151</v>
      </c>
      <c r="AU234" s="239" t="s">
        <v>83</v>
      </c>
      <c r="AY234" s="17" t="s">
        <v>148</v>
      </c>
      <c r="BE234" s="240">
        <f>IF(N234="základní",J234,0)</f>
        <v>0</v>
      </c>
      <c r="BF234" s="240">
        <f>IF(N234="snížená",J234,0)</f>
        <v>0</v>
      </c>
      <c r="BG234" s="240">
        <f>IF(N234="zákl. přenesená",J234,0)</f>
        <v>0</v>
      </c>
      <c r="BH234" s="240">
        <f>IF(N234="sníž. přenesená",J234,0)</f>
        <v>0</v>
      </c>
      <c r="BI234" s="240">
        <f>IF(N234="nulová",J234,0)</f>
        <v>0</v>
      </c>
      <c r="BJ234" s="17" t="s">
        <v>81</v>
      </c>
      <c r="BK234" s="240">
        <f>ROUND(I234*H234,2)</f>
        <v>0</v>
      </c>
      <c r="BL234" s="17" t="s">
        <v>114</v>
      </c>
      <c r="BM234" s="239" t="s">
        <v>880</v>
      </c>
    </row>
    <row r="235" s="2" customFormat="1">
      <c r="A235" s="38"/>
      <c r="B235" s="39"/>
      <c r="C235" s="40"/>
      <c r="D235" s="241" t="s">
        <v>157</v>
      </c>
      <c r="E235" s="40"/>
      <c r="F235" s="242" t="s">
        <v>881</v>
      </c>
      <c r="G235" s="40"/>
      <c r="H235" s="40"/>
      <c r="I235" s="148"/>
      <c r="J235" s="40"/>
      <c r="K235" s="40"/>
      <c r="L235" s="44"/>
      <c r="M235" s="243"/>
      <c r="N235" s="244"/>
      <c r="O235" s="84"/>
      <c r="P235" s="84"/>
      <c r="Q235" s="84"/>
      <c r="R235" s="84"/>
      <c r="S235" s="84"/>
      <c r="T235" s="85"/>
      <c r="U235" s="38"/>
      <c r="V235" s="38"/>
      <c r="W235" s="38"/>
      <c r="X235" s="38"/>
      <c r="Y235" s="38"/>
      <c r="Z235" s="38"/>
      <c r="AA235" s="38"/>
      <c r="AB235" s="38"/>
      <c r="AC235" s="38"/>
      <c r="AD235" s="38"/>
      <c r="AE235" s="38"/>
      <c r="AT235" s="17" t="s">
        <v>157</v>
      </c>
      <c r="AU235" s="17" t="s">
        <v>83</v>
      </c>
    </row>
    <row r="236" s="2" customFormat="1">
      <c r="A236" s="38"/>
      <c r="B236" s="39"/>
      <c r="C236" s="40"/>
      <c r="D236" s="241" t="s">
        <v>159</v>
      </c>
      <c r="E236" s="40"/>
      <c r="F236" s="245" t="s">
        <v>852</v>
      </c>
      <c r="G236" s="40"/>
      <c r="H236" s="40"/>
      <c r="I236" s="148"/>
      <c r="J236" s="40"/>
      <c r="K236" s="40"/>
      <c r="L236" s="44"/>
      <c r="M236" s="243"/>
      <c r="N236" s="244"/>
      <c r="O236" s="84"/>
      <c r="P236" s="84"/>
      <c r="Q236" s="84"/>
      <c r="R236" s="84"/>
      <c r="S236" s="84"/>
      <c r="T236" s="85"/>
      <c r="U236" s="38"/>
      <c r="V236" s="38"/>
      <c r="W236" s="38"/>
      <c r="X236" s="38"/>
      <c r="Y236" s="38"/>
      <c r="Z236" s="38"/>
      <c r="AA236" s="38"/>
      <c r="AB236" s="38"/>
      <c r="AC236" s="38"/>
      <c r="AD236" s="38"/>
      <c r="AE236" s="38"/>
      <c r="AT236" s="17" t="s">
        <v>159</v>
      </c>
      <c r="AU236" s="17" t="s">
        <v>83</v>
      </c>
    </row>
    <row r="237" s="15" customFormat="1">
      <c r="A237" s="15"/>
      <c r="B237" s="278"/>
      <c r="C237" s="279"/>
      <c r="D237" s="241" t="s">
        <v>173</v>
      </c>
      <c r="E237" s="280" t="s">
        <v>19</v>
      </c>
      <c r="F237" s="281" t="s">
        <v>882</v>
      </c>
      <c r="G237" s="279"/>
      <c r="H237" s="280" t="s">
        <v>19</v>
      </c>
      <c r="I237" s="282"/>
      <c r="J237" s="279"/>
      <c r="K237" s="279"/>
      <c r="L237" s="283"/>
      <c r="M237" s="284"/>
      <c r="N237" s="285"/>
      <c r="O237" s="285"/>
      <c r="P237" s="285"/>
      <c r="Q237" s="285"/>
      <c r="R237" s="285"/>
      <c r="S237" s="285"/>
      <c r="T237" s="286"/>
      <c r="U237" s="15"/>
      <c r="V237" s="15"/>
      <c r="W237" s="15"/>
      <c r="X237" s="15"/>
      <c r="Y237" s="15"/>
      <c r="Z237" s="15"/>
      <c r="AA237" s="15"/>
      <c r="AB237" s="15"/>
      <c r="AC237" s="15"/>
      <c r="AD237" s="15"/>
      <c r="AE237" s="15"/>
      <c r="AT237" s="287" t="s">
        <v>173</v>
      </c>
      <c r="AU237" s="287" t="s">
        <v>83</v>
      </c>
      <c r="AV237" s="15" t="s">
        <v>81</v>
      </c>
      <c r="AW237" s="15" t="s">
        <v>35</v>
      </c>
      <c r="AX237" s="15" t="s">
        <v>74</v>
      </c>
      <c r="AY237" s="287" t="s">
        <v>148</v>
      </c>
    </row>
    <row r="238" s="13" customFormat="1">
      <c r="A238" s="13"/>
      <c r="B238" s="246"/>
      <c r="C238" s="247"/>
      <c r="D238" s="241" t="s">
        <v>173</v>
      </c>
      <c r="E238" s="248" t="s">
        <v>19</v>
      </c>
      <c r="F238" s="249" t="s">
        <v>883</v>
      </c>
      <c r="G238" s="247"/>
      <c r="H238" s="250">
        <v>4.5599999999999996</v>
      </c>
      <c r="I238" s="251"/>
      <c r="J238" s="247"/>
      <c r="K238" s="247"/>
      <c r="L238" s="252"/>
      <c r="M238" s="253"/>
      <c r="N238" s="254"/>
      <c r="O238" s="254"/>
      <c r="P238" s="254"/>
      <c r="Q238" s="254"/>
      <c r="R238" s="254"/>
      <c r="S238" s="254"/>
      <c r="T238" s="255"/>
      <c r="U238" s="13"/>
      <c r="V238" s="13"/>
      <c r="W238" s="13"/>
      <c r="X238" s="13"/>
      <c r="Y238" s="13"/>
      <c r="Z238" s="13"/>
      <c r="AA238" s="13"/>
      <c r="AB238" s="13"/>
      <c r="AC238" s="13"/>
      <c r="AD238" s="13"/>
      <c r="AE238" s="13"/>
      <c r="AT238" s="256" t="s">
        <v>173</v>
      </c>
      <c r="AU238" s="256" t="s">
        <v>83</v>
      </c>
      <c r="AV238" s="13" t="s">
        <v>83</v>
      </c>
      <c r="AW238" s="13" t="s">
        <v>35</v>
      </c>
      <c r="AX238" s="13" t="s">
        <v>74</v>
      </c>
      <c r="AY238" s="256" t="s">
        <v>148</v>
      </c>
    </row>
    <row r="239" s="13" customFormat="1">
      <c r="A239" s="13"/>
      <c r="B239" s="246"/>
      <c r="C239" s="247"/>
      <c r="D239" s="241" t="s">
        <v>173</v>
      </c>
      <c r="E239" s="248" t="s">
        <v>19</v>
      </c>
      <c r="F239" s="249" t="s">
        <v>884</v>
      </c>
      <c r="G239" s="247"/>
      <c r="H239" s="250">
        <v>1.5</v>
      </c>
      <c r="I239" s="251"/>
      <c r="J239" s="247"/>
      <c r="K239" s="247"/>
      <c r="L239" s="252"/>
      <c r="M239" s="253"/>
      <c r="N239" s="254"/>
      <c r="O239" s="254"/>
      <c r="P239" s="254"/>
      <c r="Q239" s="254"/>
      <c r="R239" s="254"/>
      <c r="S239" s="254"/>
      <c r="T239" s="255"/>
      <c r="U239" s="13"/>
      <c r="V239" s="13"/>
      <c r="W239" s="13"/>
      <c r="X239" s="13"/>
      <c r="Y239" s="13"/>
      <c r="Z239" s="13"/>
      <c r="AA239" s="13"/>
      <c r="AB239" s="13"/>
      <c r="AC239" s="13"/>
      <c r="AD239" s="13"/>
      <c r="AE239" s="13"/>
      <c r="AT239" s="256" t="s">
        <v>173</v>
      </c>
      <c r="AU239" s="256" t="s">
        <v>83</v>
      </c>
      <c r="AV239" s="13" t="s">
        <v>83</v>
      </c>
      <c r="AW239" s="13" t="s">
        <v>35</v>
      </c>
      <c r="AX239" s="13" t="s">
        <v>74</v>
      </c>
      <c r="AY239" s="256" t="s">
        <v>148</v>
      </c>
    </row>
    <row r="240" s="15" customFormat="1">
      <c r="A240" s="15"/>
      <c r="B240" s="278"/>
      <c r="C240" s="279"/>
      <c r="D240" s="241" t="s">
        <v>173</v>
      </c>
      <c r="E240" s="280" t="s">
        <v>19</v>
      </c>
      <c r="F240" s="281" t="s">
        <v>885</v>
      </c>
      <c r="G240" s="279"/>
      <c r="H240" s="280" t="s">
        <v>19</v>
      </c>
      <c r="I240" s="282"/>
      <c r="J240" s="279"/>
      <c r="K240" s="279"/>
      <c r="L240" s="283"/>
      <c r="M240" s="284"/>
      <c r="N240" s="285"/>
      <c r="O240" s="285"/>
      <c r="P240" s="285"/>
      <c r="Q240" s="285"/>
      <c r="R240" s="285"/>
      <c r="S240" s="285"/>
      <c r="T240" s="286"/>
      <c r="U240" s="15"/>
      <c r="V240" s="15"/>
      <c r="W240" s="15"/>
      <c r="X240" s="15"/>
      <c r="Y240" s="15"/>
      <c r="Z240" s="15"/>
      <c r="AA240" s="15"/>
      <c r="AB240" s="15"/>
      <c r="AC240" s="15"/>
      <c r="AD240" s="15"/>
      <c r="AE240" s="15"/>
      <c r="AT240" s="287" t="s">
        <v>173</v>
      </c>
      <c r="AU240" s="287" t="s">
        <v>83</v>
      </c>
      <c r="AV240" s="15" t="s">
        <v>81</v>
      </c>
      <c r="AW240" s="15" t="s">
        <v>35</v>
      </c>
      <c r="AX240" s="15" t="s">
        <v>74</v>
      </c>
      <c r="AY240" s="287" t="s">
        <v>148</v>
      </c>
    </row>
    <row r="241" s="13" customFormat="1">
      <c r="A241" s="13"/>
      <c r="B241" s="246"/>
      <c r="C241" s="247"/>
      <c r="D241" s="241" t="s">
        <v>173</v>
      </c>
      <c r="E241" s="248" t="s">
        <v>19</v>
      </c>
      <c r="F241" s="249" t="s">
        <v>886</v>
      </c>
      <c r="G241" s="247"/>
      <c r="H241" s="250">
        <v>3.0800000000000001</v>
      </c>
      <c r="I241" s="251"/>
      <c r="J241" s="247"/>
      <c r="K241" s="247"/>
      <c r="L241" s="252"/>
      <c r="M241" s="253"/>
      <c r="N241" s="254"/>
      <c r="O241" s="254"/>
      <c r="P241" s="254"/>
      <c r="Q241" s="254"/>
      <c r="R241" s="254"/>
      <c r="S241" s="254"/>
      <c r="T241" s="255"/>
      <c r="U241" s="13"/>
      <c r="V241" s="13"/>
      <c r="W241" s="13"/>
      <c r="X241" s="13"/>
      <c r="Y241" s="13"/>
      <c r="Z241" s="13"/>
      <c r="AA241" s="13"/>
      <c r="AB241" s="13"/>
      <c r="AC241" s="13"/>
      <c r="AD241" s="13"/>
      <c r="AE241" s="13"/>
      <c r="AT241" s="256" t="s">
        <v>173</v>
      </c>
      <c r="AU241" s="256" t="s">
        <v>83</v>
      </c>
      <c r="AV241" s="13" t="s">
        <v>83</v>
      </c>
      <c r="AW241" s="13" t="s">
        <v>35</v>
      </c>
      <c r="AX241" s="13" t="s">
        <v>74</v>
      </c>
      <c r="AY241" s="256" t="s">
        <v>148</v>
      </c>
    </row>
    <row r="242" s="13" customFormat="1">
      <c r="A242" s="13"/>
      <c r="B242" s="246"/>
      <c r="C242" s="247"/>
      <c r="D242" s="241" t="s">
        <v>173</v>
      </c>
      <c r="E242" s="248" t="s">
        <v>19</v>
      </c>
      <c r="F242" s="249" t="s">
        <v>887</v>
      </c>
      <c r="G242" s="247"/>
      <c r="H242" s="250">
        <v>6.3600000000000003</v>
      </c>
      <c r="I242" s="251"/>
      <c r="J242" s="247"/>
      <c r="K242" s="247"/>
      <c r="L242" s="252"/>
      <c r="M242" s="253"/>
      <c r="N242" s="254"/>
      <c r="O242" s="254"/>
      <c r="P242" s="254"/>
      <c r="Q242" s="254"/>
      <c r="R242" s="254"/>
      <c r="S242" s="254"/>
      <c r="T242" s="255"/>
      <c r="U242" s="13"/>
      <c r="V242" s="13"/>
      <c r="W242" s="13"/>
      <c r="X242" s="13"/>
      <c r="Y242" s="13"/>
      <c r="Z242" s="13"/>
      <c r="AA242" s="13"/>
      <c r="AB242" s="13"/>
      <c r="AC242" s="13"/>
      <c r="AD242" s="13"/>
      <c r="AE242" s="13"/>
      <c r="AT242" s="256" t="s">
        <v>173</v>
      </c>
      <c r="AU242" s="256" t="s">
        <v>83</v>
      </c>
      <c r="AV242" s="13" t="s">
        <v>83</v>
      </c>
      <c r="AW242" s="13" t="s">
        <v>35</v>
      </c>
      <c r="AX242" s="13" t="s">
        <v>74</v>
      </c>
      <c r="AY242" s="256" t="s">
        <v>148</v>
      </c>
    </row>
    <row r="243" s="13" customFormat="1">
      <c r="A243" s="13"/>
      <c r="B243" s="246"/>
      <c r="C243" s="247"/>
      <c r="D243" s="241" t="s">
        <v>173</v>
      </c>
      <c r="E243" s="248" t="s">
        <v>19</v>
      </c>
      <c r="F243" s="249" t="s">
        <v>888</v>
      </c>
      <c r="G243" s="247"/>
      <c r="H243" s="250">
        <v>0.56000000000000005</v>
      </c>
      <c r="I243" s="251"/>
      <c r="J243" s="247"/>
      <c r="K243" s="247"/>
      <c r="L243" s="252"/>
      <c r="M243" s="253"/>
      <c r="N243" s="254"/>
      <c r="O243" s="254"/>
      <c r="P243" s="254"/>
      <c r="Q243" s="254"/>
      <c r="R243" s="254"/>
      <c r="S243" s="254"/>
      <c r="T243" s="255"/>
      <c r="U243" s="13"/>
      <c r="V243" s="13"/>
      <c r="W243" s="13"/>
      <c r="X243" s="13"/>
      <c r="Y243" s="13"/>
      <c r="Z243" s="13"/>
      <c r="AA243" s="13"/>
      <c r="AB243" s="13"/>
      <c r="AC243" s="13"/>
      <c r="AD243" s="13"/>
      <c r="AE243" s="13"/>
      <c r="AT243" s="256" t="s">
        <v>173</v>
      </c>
      <c r="AU243" s="256" t="s">
        <v>83</v>
      </c>
      <c r="AV243" s="13" t="s">
        <v>83</v>
      </c>
      <c r="AW243" s="13" t="s">
        <v>35</v>
      </c>
      <c r="AX243" s="13" t="s">
        <v>74</v>
      </c>
      <c r="AY243" s="256" t="s">
        <v>148</v>
      </c>
    </row>
    <row r="244" s="13" customFormat="1">
      <c r="A244" s="13"/>
      <c r="B244" s="246"/>
      <c r="C244" s="247"/>
      <c r="D244" s="241" t="s">
        <v>173</v>
      </c>
      <c r="E244" s="248" t="s">
        <v>19</v>
      </c>
      <c r="F244" s="249" t="s">
        <v>889</v>
      </c>
      <c r="G244" s="247"/>
      <c r="H244" s="250">
        <v>0.80000000000000004</v>
      </c>
      <c r="I244" s="251"/>
      <c r="J244" s="247"/>
      <c r="K244" s="247"/>
      <c r="L244" s="252"/>
      <c r="M244" s="253"/>
      <c r="N244" s="254"/>
      <c r="O244" s="254"/>
      <c r="P244" s="254"/>
      <c r="Q244" s="254"/>
      <c r="R244" s="254"/>
      <c r="S244" s="254"/>
      <c r="T244" s="255"/>
      <c r="U244" s="13"/>
      <c r="V244" s="13"/>
      <c r="W244" s="13"/>
      <c r="X244" s="13"/>
      <c r="Y244" s="13"/>
      <c r="Z244" s="13"/>
      <c r="AA244" s="13"/>
      <c r="AB244" s="13"/>
      <c r="AC244" s="13"/>
      <c r="AD244" s="13"/>
      <c r="AE244" s="13"/>
      <c r="AT244" s="256" t="s">
        <v>173</v>
      </c>
      <c r="AU244" s="256" t="s">
        <v>83</v>
      </c>
      <c r="AV244" s="13" t="s">
        <v>83</v>
      </c>
      <c r="AW244" s="13" t="s">
        <v>35</v>
      </c>
      <c r="AX244" s="13" t="s">
        <v>74</v>
      </c>
      <c r="AY244" s="256" t="s">
        <v>148</v>
      </c>
    </row>
    <row r="245" s="14" customFormat="1">
      <c r="A245" s="14"/>
      <c r="B245" s="257"/>
      <c r="C245" s="258"/>
      <c r="D245" s="241" t="s">
        <v>173</v>
      </c>
      <c r="E245" s="259" t="s">
        <v>19</v>
      </c>
      <c r="F245" s="260" t="s">
        <v>184</v>
      </c>
      <c r="G245" s="258"/>
      <c r="H245" s="261">
        <v>16.859999999999999</v>
      </c>
      <c r="I245" s="262"/>
      <c r="J245" s="258"/>
      <c r="K245" s="258"/>
      <c r="L245" s="263"/>
      <c r="M245" s="264"/>
      <c r="N245" s="265"/>
      <c r="O245" s="265"/>
      <c r="P245" s="265"/>
      <c r="Q245" s="265"/>
      <c r="R245" s="265"/>
      <c r="S245" s="265"/>
      <c r="T245" s="266"/>
      <c r="U245" s="14"/>
      <c r="V245" s="14"/>
      <c r="W245" s="14"/>
      <c r="X245" s="14"/>
      <c r="Y245" s="14"/>
      <c r="Z245" s="14"/>
      <c r="AA245" s="14"/>
      <c r="AB245" s="14"/>
      <c r="AC245" s="14"/>
      <c r="AD245" s="14"/>
      <c r="AE245" s="14"/>
      <c r="AT245" s="267" t="s">
        <v>173</v>
      </c>
      <c r="AU245" s="267" t="s">
        <v>83</v>
      </c>
      <c r="AV245" s="14" t="s">
        <v>114</v>
      </c>
      <c r="AW245" s="14" t="s">
        <v>35</v>
      </c>
      <c r="AX245" s="14" t="s">
        <v>81</v>
      </c>
      <c r="AY245" s="267" t="s">
        <v>148</v>
      </c>
    </row>
    <row r="246" s="2" customFormat="1" ht="16.5" customHeight="1">
      <c r="A246" s="38"/>
      <c r="B246" s="39"/>
      <c r="C246" s="228" t="s">
        <v>294</v>
      </c>
      <c r="D246" s="228" t="s">
        <v>151</v>
      </c>
      <c r="E246" s="229" t="s">
        <v>890</v>
      </c>
      <c r="F246" s="230" t="s">
        <v>891</v>
      </c>
      <c r="G246" s="231" t="s">
        <v>258</v>
      </c>
      <c r="H246" s="232">
        <v>16.859999999999999</v>
      </c>
      <c r="I246" s="233"/>
      <c r="J246" s="234">
        <f>ROUND(I246*H246,2)</f>
        <v>0</v>
      </c>
      <c r="K246" s="230" t="s">
        <v>716</v>
      </c>
      <c r="L246" s="44"/>
      <c r="M246" s="235" t="s">
        <v>19</v>
      </c>
      <c r="N246" s="236" t="s">
        <v>45</v>
      </c>
      <c r="O246" s="84"/>
      <c r="P246" s="237">
        <f>O246*H246</f>
        <v>0</v>
      </c>
      <c r="Q246" s="237">
        <v>3.6000000000000001E-05</v>
      </c>
      <c r="R246" s="237">
        <f>Q246*H246</f>
        <v>0.00060696000000000003</v>
      </c>
      <c r="S246" s="237">
        <v>0</v>
      </c>
      <c r="T246" s="238">
        <f>S246*H246</f>
        <v>0</v>
      </c>
      <c r="U246" s="38"/>
      <c r="V246" s="38"/>
      <c r="W246" s="38"/>
      <c r="X246" s="38"/>
      <c r="Y246" s="38"/>
      <c r="Z246" s="38"/>
      <c r="AA246" s="38"/>
      <c r="AB246" s="38"/>
      <c r="AC246" s="38"/>
      <c r="AD246" s="38"/>
      <c r="AE246" s="38"/>
      <c r="AR246" s="239" t="s">
        <v>114</v>
      </c>
      <c r="AT246" s="239" t="s">
        <v>151</v>
      </c>
      <c r="AU246" s="239" t="s">
        <v>83</v>
      </c>
      <c r="AY246" s="17" t="s">
        <v>148</v>
      </c>
      <c r="BE246" s="240">
        <f>IF(N246="základní",J246,0)</f>
        <v>0</v>
      </c>
      <c r="BF246" s="240">
        <f>IF(N246="snížená",J246,0)</f>
        <v>0</v>
      </c>
      <c r="BG246" s="240">
        <f>IF(N246="zákl. přenesená",J246,0)</f>
        <v>0</v>
      </c>
      <c r="BH246" s="240">
        <f>IF(N246="sníž. přenesená",J246,0)</f>
        <v>0</v>
      </c>
      <c r="BI246" s="240">
        <f>IF(N246="nulová",J246,0)</f>
        <v>0</v>
      </c>
      <c r="BJ246" s="17" t="s">
        <v>81</v>
      </c>
      <c r="BK246" s="240">
        <f>ROUND(I246*H246,2)</f>
        <v>0</v>
      </c>
      <c r="BL246" s="17" t="s">
        <v>114</v>
      </c>
      <c r="BM246" s="239" t="s">
        <v>892</v>
      </c>
    </row>
    <row r="247" s="2" customFormat="1">
      <c r="A247" s="38"/>
      <c r="B247" s="39"/>
      <c r="C247" s="40"/>
      <c r="D247" s="241" t="s">
        <v>157</v>
      </c>
      <c r="E247" s="40"/>
      <c r="F247" s="242" t="s">
        <v>893</v>
      </c>
      <c r="G247" s="40"/>
      <c r="H247" s="40"/>
      <c r="I247" s="148"/>
      <c r="J247" s="40"/>
      <c r="K247" s="40"/>
      <c r="L247" s="44"/>
      <c r="M247" s="243"/>
      <c r="N247" s="244"/>
      <c r="O247" s="84"/>
      <c r="P247" s="84"/>
      <c r="Q247" s="84"/>
      <c r="R247" s="84"/>
      <c r="S247" s="84"/>
      <c r="T247" s="85"/>
      <c r="U247" s="38"/>
      <c r="V247" s="38"/>
      <c r="W247" s="38"/>
      <c r="X247" s="38"/>
      <c r="Y247" s="38"/>
      <c r="Z247" s="38"/>
      <c r="AA247" s="38"/>
      <c r="AB247" s="38"/>
      <c r="AC247" s="38"/>
      <c r="AD247" s="38"/>
      <c r="AE247" s="38"/>
      <c r="AT247" s="17" t="s">
        <v>157</v>
      </c>
      <c r="AU247" s="17" t="s">
        <v>83</v>
      </c>
    </row>
    <row r="248" s="2" customFormat="1">
      <c r="A248" s="38"/>
      <c r="B248" s="39"/>
      <c r="C248" s="40"/>
      <c r="D248" s="241" t="s">
        <v>159</v>
      </c>
      <c r="E248" s="40"/>
      <c r="F248" s="245" t="s">
        <v>852</v>
      </c>
      <c r="G248" s="40"/>
      <c r="H248" s="40"/>
      <c r="I248" s="148"/>
      <c r="J248" s="40"/>
      <c r="K248" s="40"/>
      <c r="L248" s="44"/>
      <c r="M248" s="243"/>
      <c r="N248" s="244"/>
      <c r="O248" s="84"/>
      <c r="P248" s="84"/>
      <c r="Q248" s="84"/>
      <c r="R248" s="84"/>
      <c r="S248" s="84"/>
      <c r="T248" s="85"/>
      <c r="U248" s="38"/>
      <c r="V248" s="38"/>
      <c r="W248" s="38"/>
      <c r="X248" s="38"/>
      <c r="Y248" s="38"/>
      <c r="Z248" s="38"/>
      <c r="AA248" s="38"/>
      <c r="AB248" s="38"/>
      <c r="AC248" s="38"/>
      <c r="AD248" s="38"/>
      <c r="AE248" s="38"/>
      <c r="AT248" s="17" t="s">
        <v>159</v>
      </c>
      <c r="AU248" s="17" t="s">
        <v>83</v>
      </c>
    </row>
    <row r="249" s="12" customFormat="1" ht="22.8" customHeight="1">
      <c r="A249" s="12"/>
      <c r="B249" s="212"/>
      <c r="C249" s="213"/>
      <c r="D249" s="214" t="s">
        <v>73</v>
      </c>
      <c r="E249" s="226" t="s">
        <v>90</v>
      </c>
      <c r="F249" s="226" t="s">
        <v>894</v>
      </c>
      <c r="G249" s="213"/>
      <c r="H249" s="213"/>
      <c r="I249" s="216"/>
      <c r="J249" s="227">
        <f>BK249</f>
        <v>0</v>
      </c>
      <c r="K249" s="213"/>
      <c r="L249" s="218"/>
      <c r="M249" s="219"/>
      <c r="N249" s="220"/>
      <c r="O249" s="220"/>
      <c r="P249" s="221">
        <f>SUM(P250:P298)</f>
        <v>0</v>
      </c>
      <c r="Q249" s="220"/>
      <c r="R249" s="221">
        <f>SUM(R250:R298)</f>
        <v>13.913959412299999</v>
      </c>
      <c r="S249" s="220"/>
      <c r="T249" s="222">
        <f>SUM(T250:T298)</f>
        <v>0</v>
      </c>
      <c r="U249" s="12"/>
      <c r="V249" s="12"/>
      <c r="W249" s="12"/>
      <c r="X249" s="12"/>
      <c r="Y249" s="12"/>
      <c r="Z249" s="12"/>
      <c r="AA249" s="12"/>
      <c r="AB249" s="12"/>
      <c r="AC249" s="12"/>
      <c r="AD249" s="12"/>
      <c r="AE249" s="12"/>
      <c r="AR249" s="223" t="s">
        <v>81</v>
      </c>
      <c r="AT249" s="224" t="s">
        <v>73</v>
      </c>
      <c r="AU249" s="224" t="s">
        <v>81</v>
      </c>
      <c r="AY249" s="223" t="s">
        <v>148</v>
      </c>
      <c r="BK249" s="225">
        <f>SUM(BK250:BK298)</f>
        <v>0</v>
      </c>
    </row>
    <row r="250" s="2" customFormat="1" ht="16.5" customHeight="1">
      <c r="A250" s="38"/>
      <c r="B250" s="39"/>
      <c r="C250" s="228" t="s">
        <v>300</v>
      </c>
      <c r="D250" s="228" t="s">
        <v>151</v>
      </c>
      <c r="E250" s="229" t="s">
        <v>895</v>
      </c>
      <c r="F250" s="230" t="s">
        <v>896</v>
      </c>
      <c r="G250" s="231" t="s">
        <v>196</v>
      </c>
      <c r="H250" s="232">
        <v>0.74099999999999999</v>
      </c>
      <c r="I250" s="233"/>
      <c r="J250" s="234">
        <f>ROUND(I250*H250,2)</f>
        <v>0</v>
      </c>
      <c r="K250" s="230" t="s">
        <v>716</v>
      </c>
      <c r="L250" s="44"/>
      <c r="M250" s="235" t="s">
        <v>19</v>
      </c>
      <c r="N250" s="236" t="s">
        <v>45</v>
      </c>
      <c r="O250" s="84"/>
      <c r="P250" s="237">
        <f>O250*H250</f>
        <v>0</v>
      </c>
      <c r="Q250" s="237">
        <v>2.4778600000000002</v>
      </c>
      <c r="R250" s="237">
        <f>Q250*H250</f>
        <v>1.8360942600000001</v>
      </c>
      <c r="S250" s="237">
        <v>0</v>
      </c>
      <c r="T250" s="238">
        <f>S250*H250</f>
        <v>0</v>
      </c>
      <c r="U250" s="38"/>
      <c r="V250" s="38"/>
      <c r="W250" s="38"/>
      <c r="X250" s="38"/>
      <c r="Y250" s="38"/>
      <c r="Z250" s="38"/>
      <c r="AA250" s="38"/>
      <c r="AB250" s="38"/>
      <c r="AC250" s="38"/>
      <c r="AD250" s="38"/>
      <c r="AE250" s="38"/>
      <c r="AR250" s="239" t="s">
        <v>114</v>
      </c>
      <c r="AT250" s="239" t="s">
        <v>151</v>
      </c>
      <c r="AU250" s="239" t="s">
        <v>83</v>
      </c>
      <c r="AY250" s="17" t="s">
        <v>148</v>
      </c>
      <c r="BE250" s="240">
        <f>IF(N250="základní",J250,0)</f>
        <v>0</v>
      </c>
      <c r="BF250" s="240">
        <f>IF(N250="snížená",J250,0)</f>
        <v>0</v>
      </c>
      <c r="BG250" s="240">
        <f>IF(N250="zákl. přenesená",J250,0)</f>
        <v>0</v>
      </c>
      <c r="BH250" s="240">
        <f>IF(N250="sníž. přenesená",J250,0)</f>
        <v>0</v>
      </c>
      <c r="BI250" s="240">
        <f>IF(N250="nulová",J250,0)</f>
        <v>0</v>
      </c>
      <c r="BJ250" s="17" t="s">
        <v>81</v>
      </c>
      <c r="BK250" s="240">
        <f>ROUND(I250*H250,2)</f>
        <v>0</v>
      </c>
      <c r="BL250" s="17" t="s">
        <v>114</v>
      </c>
      <c r="BM250" s="239" t="s">
        <v>897</v>
      </c>
    </row>
    <row r="251" s="2" customFormat="1">
      <c r="A251" s="38"/>
      <c r="B251" s="39"/>
      <c r="C251" s="40"/>
      <c r="D251" s="241" t="s">
        <v>157</v>
      </c>
      <c r="E251" s="40"/>
      <c r="F251" s="242" t="s">
        <v>898</v>
      </c>
      <c r="G251" s="40"/>
      <c r="H251" s="40"/>
      <c r="I251" s="148"/>
      <c r="J251" s="40"/>
      <c r="K251" s="40"/>
      <c r="L251" s="44"/>
      <c r="M251" s="243"/>
      <c r="N251" s="244"/>
      <c r="O251" s="84"/>
      <c r="P251" s="84"/>
      <c r="Q251" s="84"/>
      <c r="R251" s="84"/>
      <c r="S251" s="84"/>
      <c r="T251" s="85"/>
      <c r="U251" s="38"/>
      <c r="V251" s="38"/>
      <c r="W251" s="38"/>
      <c r="X251" s="38"/>
      <c r="Y251" s="38"/>
      <c r="Z251" s="38"/>
      <c r="AA251" s="38"/>
      <c r="AB251" s="38"/>
      <c r="AC251" s="38"/>
      <c r="AD251" s="38"/>
      <c r="AE251" s="38"/>
      <c r="AT251" s="17" t="s">
        <v>157</v>
      </c>
      <c r="AU251" s="17" t="s">
        <v>83</v>
      </c>
    </row>
    <row r="252" s="2" customFormat="1">
      <c r="A252" s="38"/>
      <c r="B252" s="39"/>
      <c r="C252" s="40"/>
      <c r="D252" s="241" t="s">
        <v>159</v>
      </c>
      <c r="E252" s="40"/>
      <c r="F252" s="245" t="s">
        <v>899</v>
      </c>
      <c r="G252" s="40"/>
      <c r="H252" s="40"/>
      <c r="I252" s="148"/>
      <c r="J252" s="40"/>
      <c r="K252" s="40"/>
      <c r="L252" s="44"/>
      <c r="M252" s="243"/>
      <c r="N252" s="244"/>
      <c r="O252" s="84"/>
      <c r="P252" s="84"/>
      <c r="Q252" s="84"/>
      <c r="R252" s="84"/>
      <c r="S252" s="84"/>
      <c r="T252" s="85"/>
      <c r="U252" s="38"/>
      <c r="V252" s="38"/>
      <c r="W252" s="38"/>
      <c r="X252" s="38"/>
      <c r="Y252" s="38"/>
      <c r="Z252" s="38"/>
      <c r="AA252" s="38"/>
      <c r="AB252" s="38"/>
      <c r="AC252" s="38"/>
      <c r="AD252" s="38"/>
      <c r="AE252" s="38"/>
      <c r="AT252" s="17" t="s">
        <v>159</v>
      </c>
      <c r="AU252" s="17" t="s">
        <v>83</v>
      </c>
    </row>
    <row r="253" s="15" customFormat="1">
      <c r="A253" s="15"/>
      <c r="B253" s="278"/>
      <c r="C253" s="279"/>
      <c r="D253" s="241" t="s">
        <v>173</v>
      </c>
      <c r="E253" s="280" t="s">
        <v>19</v>
      </c>
      <c r="F253" s="281" t="s">
        <v>900</v>
      </c>
      <c r="G253" s="279"/>
      <c r="H253" s="280" t="s">
        <v>19</v>
      </c>
      <c r="I253" s="282"/>
      <c r="J253" s="279"/>
      <c r="K253" s="279"/>
      <c r="L253" s="283"/>
      <c r="M253" s="284"/>
      <c r="N253" s="285"/>
      <c r="O253" s="285"/>
      <c r="P253" s="285"/>
      <c r="Q253" s="285"/>
      <c r="R253" s="285"/>
      <c r="S253" s="285"/>
      <c r="T253" s="286"/>
      <c r="U253" s="15"/>
      <c r="V253" s="15"/>
      <c r="W253" s="15"/>
      <c r="X253" s="15"/>
      <c r="Y253" s="15"/>
      <c r="Z253" s="15"/>
      <c r="AA253" s="15"/>
      <c r="AB253" s="15"/>
      <c r="AC253" s="15"/>
      <c r="AD253" s="15"/>
      <c r="AE253" s="15"/>
      <c r="AT253" s="287" t="s">
        <v>173</v>
      </c>
      <c r="AU253" s="287" t="s">
        <v>83</v>
      </c>
      <c r="AV253" s="15" t="s">
        <v>81</v>
      </c>
      <c r="AW253" s="15" t="s">
        <v>35</v>
      </c>
      <c r="AX253" s="15" t="s">
        <v>74</v>
      </c>
      <c r="AY253" s="287" t="s">
        <v>148</v>
      </c>
    </row>
    <row r="254" s="13" customFormat="1">
      <c r="A254" s="13"/>
      <c r="B254" s="246"/>
      <c r="C254" s="247"/>
      <c r="D254" s="241" t="s">
        <v>173</v>
      </c>
      <c r="E254" s="248" t="s">
        <v>19</v>
      </c>
      <c r="F254" s="249" t="s">
        <v>901</v>
      </c>
      <c r="G254" s="247"/>
      <c r="H254" s="250">
        <v>0.74099999999999999</v>
      </c>
      <c r="I254" s="251"/>
      <c r="J254" s="247"/>
      <c r="K254" s="247"/>
      <c r="L254" s="252"/>
      <c r="M254" s="253"/>
      <c r="N254" s="254"/>
      <c r="O254" s="254"/>
      <c r="P254" s="254"/>
      <c r="Q254" s="254"/>
      <c r="R254" s="254"/>
      <c r="S254" s="254"/>
      <c r="T254" s="255"/>
      <c r="U254" s="13"/>
      <c r="V254" s="13"/>
      <c r="W254" s="13"/>
      <c r="X254" s="13"/>
      <c r="Y254" s="13"/>
      <c r="Z254" s="13"/>
      <c r="AA254" s="13"/>
      <c r="AB254" s="13"/>
      <c r="AC254" s="13"/>
      <c r="AD254" s="13"/>
      <c r="AE254" s="13"/>
      <c r="AT254" s="256" t="s">
        <v>173</v>
      </c>
      <c r="AU254" s="256" t="s">
        <v>83</v>
      </c>
      <c r="AV254" s="13" t="s">
        <v>83</v>
      </c>
      <c r="AW254" s="13" t="s">
        <v>35</v>
      </c>
      <c r="AX254" s="13" t="s">
        <v>81</v>
      </c>
      <c r="AY254" s="256" t="s">
        <v>148</v>
      </c>
    </row>
    <row r="255" s="2" customFormat="1" ht="16.5" customHeight="1">
      <c r="A255" s="38"/>
      <c r="B255" s="39"/>
      <c r="C255" s="228" t="s">
        <v>306</v>
      </c>
      <c r="D255" s="228" t="s">
        <v>151</v>
      </c>
      <c r="E255" s="229" t="s">
        <v>902</v>
      </c>
      <c r="F255" s="230" t="s">
        <v>903</v>
      </c>
      <c r="G255" s="231" t="s">
        <v>258</v>
      </c>
      <c r="H255" s="232">
        <v>4.0659999999999998</v>
      </c>
      <c r="I255" s="233"/>
      <c r="J255" s="234">
        <f>ROUND(I255*H255,2)</f>
        <v>0</v>
      </c>
      <c r="K255" s="230" t="s">
        <v>716</v>
      </c>
      <c r="L255" s="44"/>
      <c r="M255" s="235" t="s">
        <v>19</v>
      </c>
      <c r="N255" s="236" t="s">
        <v>45</v>
      </c>
      <c r="O255" s="84"/>
      <c r="P255" s="237">
        <f>O255*H255</f>
        <v>0</v>
      </c>
      <c r="Q255" s="237">
        <v>0.041744200000000002</v>
      </c>
      <c r="R255" s="237">
        <f>Q255*H255</f>
        <v>0.1697319172</v>
      </c>
      <c r="S255" s="237">
        <v>0</v>
      </c>
      <c r="T255" s="238">
        <f>S255*H255</f>
        <v>0</v>
      </c>
      <c r="U255" s="38"/>
      <c r="V255" s="38"/>
      <c r="W255" s="38"/>
      <c r="X255" s="38"/>
      <c r="Y255" s="38"/>
      <c r="Z255" s="38"/>
      <c r="AA255" s="38"/>
      <c r="AB255" s="38"/>
      <c r="AC255" s="38"/>
      <c r="AD255" s="38"/>
      <c r="AE255" s="38"/>
      <c r="AR255" s="239" t="s">
        <v>114</v>
      </c>
      <c r="AT255" s="239" t="s">
        <v>151</v>
      </c>
      <c r="AU255" s="239" t="s">
        <v>83</v>
      </c>
      <c r="AY255" s="17" t="s">
        <v>148</v>
      </c>
      <c r="BE255" s="240">
        <f>IF(N255="základní",J255,0)</f>
        <v>0</v>
      </c>
      <c r="BF255" s="240">
        <f>IF(N255="snížená",J255,0)</f>
        <v>0</v>
      </c>
      <c r="BG255" s="240">
        <f>IF(N255="zákl. přenesená",J255,0)</f>
        <v>0</v>
      </c>
      <c r="BH255" s="240">
        <f>IF(N255="sníž. přenesená",J255,0)</f>
        <v>0</v>
      </c>
      <c r="BI255" s="240">
        <f>IF(N255="nulová",J255,0)</f>
        <v>0</v>
      </c>
      <c r="BJ255" s="17" t="s">
        <v>81</v>
      </c>
      <c r="BK255" s="240">
        <f>ROUND(I255*H255,2)</f>
        <v>0</v>
      </c>
      <c r="BL255" s="17" t="s">
        <v>114</v>
      </c>
      <c r="BM255" s="239" t="s">
        <v>904</v>
      </c>
    </row>
    <row r="256" s="2" customFormat="1">
      <c r="A256" s="38"/>
      <c r="B256" s="39"/>
      <c r="C256" s="40"/>
      <c r="D256" s="241" t="s">
        <v>157</v>
      </c>
      <c r="E256" s="40"/>
      <c r="F256" s="242" t="s">
        <v>905</v>
      </c>
      <c r="G256" s="40"/>
      <c r="H256" s="40"/>
      <c r="I256" s="148"/>
      <c r="J256" s="40"/>
      <c r="K256" s="40"/>
      <c r="L256" s="44"/>
      <c r="M256" s="243"/>
      <c r="N256" s="244"/>
      <c r="O256" s="84"/>
      <c r="P256" s="84"/>
      <c r="Q256" s="84"/>
      <c r="R256" s="84"/>
      <c r="S256" s="84"/>
      <c r="T256" s="85"/>
      <c r="U256" s="38"/>
      <c r="V256" s="38"/>
      <c r="W256" s="38"/>
      <c r="X256" s="38"/>
      <c r="Y256" s="38"/>
      <c r="Z256" s="38"/>
      <c r="AA256" s="38"/>
      <c r="AB256" s="38"/>
      <c r="AC256" s="38"/>
      <c r="AD256" s="38"/>
      <c r="AE256" s="38"/>
      <c r="AT256" s="17" t="s">
        <v>157</v>
      </c>
      <c r="AU256" s="17" t="s">
        <v>83</v>
      </c>
    </row>
    <row r="257" s="2" customFormat="1">
      <c r="A257" s="38"/>
      <c r="B257" s="39"/>
      <c r="C257" s="40"/>
      <c r="D257" s="241" t="s">
        <v>159</v>
      </c>
      <c r="E257" s="40"/>
      <c r="F257" s="245" t="s">
        <v>906</v>
      </c>
      <c r="G257" s="40"/>
      <c r="H257" s="40"/>
      <c r="I257" s="148"/>
      <c r="J257" s="40"/>
      <c r="K257" s="40"/>
      <c r="L257" s="44"/>
      <c r="M257" s="243"/>
      <c r="N257" s="244"/>
      <c r="O257" s="84"/>
      <c r="P257" s="84"/>
      <c r="Q257" s="84"/>
      <c r="R257" s="84"/>
      <c r="S257" s="84"/>
      <c r="T257" s="85"/>
      <c r="U257" s="38"/>
      <c r="V257" s="38"/>
      <c r="W257" s="38"/>
      <c r="X257" s="38"/>
      <c r="Y257" s="38"/>
      <c r="Z257" s="38"/>
      <c r="AA257" s="38"/>
      <c r="AB257" s="38"/>
      <c r="AC257" s="38"/>
      <c r="AD257" s="38"/>
      <c r="AE257" s="38"/>
      <c r="AT257" s="17" t="s">
        <v>159</v>
      </c>
      <c r="AU257" s="17" t="s">
        <v>83</v>
      </c>
    </row>
    <row r="258" s="15" customFormat="1">
      <c r="A258" s="15"/>
      <c r="B258" s="278"/>
      <c r="C258" s="279"/>
      <c r="D258" s="241" t="s">
        <v>173</v>
      </c>
      <c r="E258" s="280" t="s">
        <v>19</v>
      </c>
      <c r="F258" s="281" t="s">
        <v>900</v>
      </c>
      <c r="G258" s="279"/>
      <c r="H258" s="280" t="s">
        <v>19</v>
      </c>
      <c r="I258" s="282"/>
      <c r="J258" s="279"/>
      <c r="K258" s="279"/>
      <c r="L258" s="283"/>
      <c r="M258" s="284"/>
      <c r="N258" s="285"/>
      <c r="O258" s="285"/>
      <c r="P258" s="285"/>
      <c r="Q258" s="285"/>
      <c r="R258" s="285"/>
      <c r="S258" s="285"/>
      <c r="T258" s="286"/>
      <c r="U258" s="15"/>
      <c r="V258" s="15"/>
      <c r="W258" s="15"/>
      <c r="X258" s="15"/>
      <c r="Y258" s="15"/>
      <c r="Z258" s="15"/>
      <c r="AA258" s="15"/>
      <c r="AB258" s="15"/>
      <c r="AC258" s="15"/>
      <c r="AD258" s="15"/>
      <c r="AE258" s="15"/>
      <c r="AT258" s="287" t="s">
        <v>173</v>
      </c>
      <c r="AU258" s="287" t="s">
        <v>83</v>
      </c>
      <c r="AV258" s="15" t="s">
        <v>81</v>
      </c>
      <c r="AW258" s="15" t="s">
        <v>35</v>
      </c>
      <c r="AX258" s="15" t="s">
        <v>74</v>
      </c>
      <c r="AY258" s="287" t="s">
        <v>148</v>
      </c>
    </row>
    <row r="259" s="13" customFormat="1">
      <c r="A259" s="13"/>
      <c r="B259" s="246"/>
      <c r="C259" s="247"/>
      <c r="D259" s="241" t="s">
        <v>173</v>
      </c>
      <c r="E259" s="248" t="s">
        <v>19</v>
      </c>
      <c r="F259" s="249" t="s">
        <v>907</v>
      </c>
      <c r="G259" s="247"/>
      <c r="H259" s="250">
        <v>4.0659999999999998</v>
      </c>
      <c r="I259" s="251"/>
      <c r="J259" s="247"/>
      <c r="K259" s="247"/>
      <c r="L259" s="252"/>
      <c r="M259" s="253"/>
      <c r="N259" s="254"/>
      <c r="O259" s="254"/>
      <c r="P259" s="254"/>
      <c r="Q259" s="254"/>
      <c r="R259" s="254"/>
      <c r="S259" s="254"/>
      <c r="T259" s="255"/>
      <c r="U259" s="13"/>
      <c r="V259" s="13"/>
      <c r="W259" s="13"/>
      <c r="X259" s="13"/>
      <c r="Y259" s="13"/>
      <c r="Z259" s="13"/>
      <c r="AA259" s="13"/>
      <c r="AB259" s="13"/>
      <c r="AC259" s="13"/>
      <c r="AD259" s="13"/>
      <c r="AE259" s="13"/>
      <c r="AT259" s="256" t="s">
        <v>173</v>
      </c>
      <c r="AU259" s="256" t="s">
        <v>83</v>
      </c>
      <c r="AV259" s="13" t="s">
        <v>83</v>
      </c>
      <c r="AW259" s="13" t="s">
        <v>35</v>
      </c>
      <c r="AX259" s="13" t="s">
        <v>81</v>
      </c>
      <c r="AY259" s="256" t="s">
        <v>148</v>
      </c>
    </row>
    <row r="260" s="2" customFormat="1" ht="16.5" customHeight="1">
      <c r="A260" s="38"/>
      <c r="B260" s="39"/>
      <c r="C260" s="228" t="s">
        <v>311</v>
      </c>
      <c r="D260" s="228" t="s">
        <v>151</v>
      </c>
      <c r="E260" s="229" t="s">
        <v>908</v>
      </c>
      <c r="F260" s="230" t="s">
        <v>909</v>
      </c>
      <c r="G260" s="231" t="s">
        <v>258</v>
      </c>
      <c r="H260" s="232">
        <v>4.0659999999999998</v>
      </c>
      <c r="I260" s="233"/>
      <c r="J260" s="234">
        <f>ROUND(I260*H260,2)</f>
        <v>0</v>
      </c>
      <c r="K260" s="230" t="s">
        <v>716</v>
      </c>
      <c r="L260" s="44"/>
      <c r="M260" s="235" t="s">
        <v>19</v>
      </c>
      <c r="N260" s="236" t="s">
        <v>45</v>
      </c>
      <c r="O260" s="84"/>
      <c r="P260" s="237">
        <f>O260*H260</f>
        <v>0</v>
      </c>
      <c r="Q260" s="237">
        <v>1.5E-05</v>
      </c>
      <c r="R260" s="237">
        <f>Q260*H260</f>
        <v>6.0989999999999997E-05</v>
      </c>
      <c r="S260" s="237">
        <v>0</v>
      </c>
      <c r="T260" s="238">
        <f>S260*H260</f>
        <v>0</v>
      </c>
      <c r="U260" s="38"/>
      <c r="V260" s="38"/>
      <c r="W260" s="38"/>
      <c r="X260" s="38"/>
      <c r="Y260" s="38"/>
      <c r="Z260" s="38"/>
      <c r="AA260" s="38"/>
      <c r="AB260" s="38"/>
      <c r="AC260" s="38"/>
      <c r="AD260" s="38"/>
      <c r="AE260" s="38"/>
      <c r="AR260" s="239" t="s">
        <v>114</v>
      </c>
      <c r="AT260" s="239" t="s">
        <v>151</v>
      </c>
      <c r="AU260" s="239" t="s">
        <v>83</v>
      </c>
      <c r="AY260" s="17" t="s">
        <v>148</v>
      </c>
      <c r="BE260" s="240">
        <f>IF(N260="základní",J260,0)</f>
        <v>0</v>
      </c>
      <c r="BF260" s="240">
        <f>IF(N260="snížená",J260,0)</f>
        <v>0</v>
      </c>
      <c r="BG260" s="240">
        <f>IF(N260="zákl. přenesená",J260,0)</f>
        <v>0</v>
      </c>
      <c r="BH260" s="240">
        <f>IF(N260="sníž. přenesená",J260,0)</f>
        <v>0</v>
      </c>
      <c r="BI260" s="240">
        <f>IF(N260="nulová",J260,0)</f>
        <v>0</v>
      </c>
      <c r="BJ260" s="17" t="s">
        <v>81</v>
      </c>
      <c r="BK260" s="240">
        <f>ROUND(I260*H260,2)</f>
        <v>0</v>
      </c>
      <c r="BL260" s="17" t="s">
        <v>114</v>
      </c>
      <c r="BM260" s="239" t="s">
        <v>910</v>
      </c>
    </row>
    <row r="261" s="2" customFormat="1">
      <c r="A261" s="38"/>
      <c r="B261" s="39"/>
      <c r="C261" s="40"/>
      <c r="D261" s="241" t="s">
        <v>157</v>
      </c>
      <c r="E261" s="40"/>
      <c r="F261" s="242" t="s">
        <v>911</v>
      </c>
      <c r="G261" s="40"/>
      <c r="H261" s="40"/>
      <c r="I261" s="148"/>
      <c r="J261" s="40"/>
      <c r="K261" s="40"/>
      <c r="L261" s="44"/>
      <c r="M261" s="243"/>
      <c r="N261" s="244"/>
      <c r="O261" s="84"/>
      <c r="P261" s="84"/>
      <c r="Q261" s="84"/>
      <c r="R261" s="84"/>
      <c r="S261" s="84"/>
      <c r="T261" s="85"/>
      <c r="U261" s="38"/>
      <c r="V261" s="38"/>
      <c r="W261" s="38"/>
      <c r="X261" s="38"/>
      <c r="Y261" s="38"/>
      <c r="Z261" s="38"/>
      <c r="AA261" s="38"/>
      <c r="AB261" s="38"/>
      <c r="AC261" s="38"/>
      <c r="AD261" s="38"/>
      <c r="AE261" s="38"/>
      <c r="AT261" s="17" t="s">
        <v>157</v>
      </c>
      <c r="AU261" s="17" t="s">
        <v>83</v>
      </c>
    </row>
    <row r="262" s="2" customFormat="1">
      <c r="A262" s="38"/>
      <c r="B262" s="39"/>
      <c r="C262" s="40"/>
      <c r="D262" s="241" t="s">
        <v>159</v>
      </c>
      <c r="E262" s="40"/>
      <c r="F262" s="245" t="s">
        <v>906</v>
      </c>
      <c r="G262" s="40"/>
      <c r="H262" s="40"/>
      <c r="I262" s="148"/>
      <c r="J262" s="40"/>
      <c r="K262" s="40"/>
      <c r="L262" s="44"/>
      <c r="M262" s="243"/>
      <c r="N262" s="244"/>
      <c r="O262" s="84"/>
      <c r="P262" s="84"/>
      <c r="Q262" s="84"/>
      <c r="R262" s="84"/>
      <c r="S262" s="84"/>
      <c r="T262" s="85"/>
      <c r="U262" s="38"/>
      <c r="V262" s="38"/>
      <c r="W262" s="38"/>
      <c r="X262" s="38"/>
      <c r="Y262" s="38"/>
      <c r="Z262" s="38"/>
      <c r="AA262" s="38"/>
      <c r="AB262" s="38"/>
      <c r="AC262" s="38"/>
      <c r="AD262" s="38"/>
      <c r="AE262" s="38"/>
      <c r="AT262" s="17" t="s">
        <v>159</v>
      </c>
      <c r="AU262" s="17" t="s">
        <v>83</v>
      </c>
    </row>
    <row r="263" s="2" customFormat="1" ht="16.5" customHeight="1">
      <c r="A263" s="38"/>
      <c r="B263" s="39"/>
      <c r="C263" s="228" t="s">
        <v>316</v>
      </c>
      <c r="D263" s="228" t="s">
        <v>151</v>
      </c>
      <c r="E263" s="229" t="s">
        <v>912</v>
      </c>
      <c r="F263" s="230" t="s">
        <v>913</v>
      </c>
      <c r="G263" s="231" t="s">
        <v>203</v>
      </c>
      <c r="H263" s="232">
        <v>0.048000000000000001</v>
      </c>
      <c r="I263" s="233"/>
      <c r="J263" s="234">
        <f>ROUND(I263*H263,2)</f>
        <v>0</v>
      </c>
      <c r="K263" s="230" t="s">
        <v>716</v>
      </c>
      <c r="L263" s="44"/>
      <c r="M263" s="235" t="s">
        <v>19</v>
      </c>
      <c r="N263" s="236" t="s">
        <v>45</v>
      </c>
      <c r="O263" s="84"/>
      <c r="P263" s="237">
        <f>O263*H263</f>
        <v>0</v>
      </c>
      <c r="Q263" s="237">
        <v>1.0487652000000001</v>
      </c>
      <c r="R263" s="237">
        <f>Q263*H263</f>
        <v>0.050340729600000002</v>
      </c>
      <c r="S263" s="237">
        <v>0</v>
      </c>
      <c r="T263" s="238">
        <f>S263*H263</f>
        <v>0</v>
      </c>
      <c r="U263" s="38"/>
      <c r="V263" s="38"/>
      <c r="W263" s="38"/>
      <c r="X263" s="38"/>
      <c r="Y263" s="38"/>
      <c r="Z263" s="38"/>
      <c r="AA263" s="38"/>
      <c r="AB263" s="38"/>
      <c r="AC263" s="38"/>
      <c r="AD263" s="38"/>
      <c r="AE263" s="38"/>
      <c r="AR263" s="239" t="s">
        <v>114</v>
      </c>
      <c r="AT263" s="239" t="s">
        <v>151</v>
      </c>
      <c r="AU263" s="239" t="s">
        <v>83</v>
      </c>
      <c r="AY263" s="17" t="s">
        <v>148</v>
      </c>
      <c r="BE263" s="240">
        <f>IF(N263="základní",J263,0)</f>
        <v>0</v>
      </c>
      <c r="BF263" s="240">
        <f>IF(N263="snížená",J263,0)</f>
        <v>0</v>
      </c>
      <c r="BG263" s="240">
        <f>IF(N263="zákl. přenesená",J263,0)</f>
        <v>0</v>
      </c>
      <c r="BH263" s="240">
        <f>IF(N263="sníž. přenesená",J263,0)</f>
        <v>0</v>
      </c>
      <c r="BI263" s="240">
        <f>IF(N263="nulová",J263,0)</f>
        <v>0</v>
      </c>
      <c r="BJ263" s="17" t="s">
        <v>81</v>
      </c>
      <c r="BK263" s="240">
        <f>ROUND(I263*H263,2)</f>
        <v>0</v>
      </c>
      <c r="BL263" s="17" t="s">
        <v>114</v>
      </c>
      <c r="BM263" s="239" t="s">
        <v>914</v>
      </c>
    </row>
    <row r="264" s="2" customFormat="1">
      <c r="A264" s="38"/>
      <c r="B264" s="39"/>
      <c r="C264" s="40"/>
      <c r="D264" s="241" t="s">
        <v>157</v>
      </c>
      <c r="E264" s="40"/>
      <c r="F264" s="242" t="s">
        <v>915</v>
      </c>
      <c r="G264" s="40"/>
      <c r="H264" s="40"/>
      <c r="I264" s="148"/>
      <c r="J264" s="40"/>
      <c r="K264" s="40"/>
      <c r="L264" s="44"/>
      <c r="M264" s="243"/>
      <c r="N264" s="244"/>
      <c r="O264" s="84"/>
      <c r="P264" s="84"/>
      <c r="Q264" s="84"/>
      <c r="R264" s="84"/>
      <c r="S264" s="84"/>
      <c r="T264" s="85"/>
      <c r="U264" s="38"/>
      <c r="V264" s="38"/>
      <c r="W264" s="38"/>
      <c r="X264" s="38"/>
      <c r="Y264" s="38"/>
      <c r="Z264" s="38"/>
      <c r="AA264" s="38"/>
      <c r="AB264" s="38"/>
      <c r="AC264" s="38"/>
      <c r="AD264" s="38"/>
      <c r="AE264" s="38"/>
      <c r="AT264" s="17" t="s">
        <v>157</v>
      </c>
      <c r="AU264" s="17" t="s">
        <v>83</v>
      </c>
    </row>
    <row r="265" s="2" customFormat="1">
      <c r="A265" s="38"/>
      <c r="B265" s="39"/>
      <c r="C265" s="40"/>
      <c r="D265" s="241" t="s">
        <v>159</v>
      </c>
      <c r="E265" s="40"/>
      <c r="F265" s="245" t="s">
        <v>916</v>
      </c>
      <c r="G265" s="40"/>
      <c r="H265" s="40"/>
      <c r="I265" s="148"/>
      <c r="J265" s="40"/>
      <c r="K265" s="40"/>
      <c r="L265" s="44"/>
      <c r="M265" s="243"/>
      <c r="N265" s="244"/>
      <c r="O265" s="84"/>
      <c r="P265" s="84"/>
      <c r="Q265" s="84"/>
      <c r="R265" s="84"/>
      <c r="S265" s="84"/>
      <c r="T265" s="85"/>
      <c r="U265" s="38"/>
      <c r="V265" s="38"/>
      <c r="W265" s="38"/>
      <c r="X265" s="38"/>
      <c r="Y265" s="38"/>
      <c r="Z265" s="38"/>
      <c r="AA265" s="38"/>
      <c r="AB265" s="38"/>
      <c r="AC265" s="38"/>
      <c r="AD265" s="38"/>
      <c r="AE265" s="38"/>
      <c r="AT265" s="17" t="s">
        <v>159</v>
      </c>
      <c r="AU265" s="17" t="s">
        <v>83</v>
      </c>
    </row>
    <row r="266" s="13" customFormat="1">
      <c r="A266" s="13"/>
      <c r="B266" s="246"/>
      <c r="C266" s="247"/>
      <c r="D266" s="241" t="s">
        <v>173</v>
      </c>
      <c r="E266" s="248" t="s">
        <v>19</v>
      </c>
      <c r="F266" s="249" t="s">
        <v>917</v>
      </c>
      <c r="G266" s="247"/>
      <c r="H266" s="250">
        <v>0.048000000000000001</v>
      </c>
      <c r="I266" s="251"/>
      <c r="J266" s="247"/>
      <c r="K266" s="247"/>
      <c r="L266" s="252"/>
      <c r="M266" s="253"/>
      <c r="N266" s="254"/>
      <c r="O266" s="254"/>
      <c r="P266" s="254"/>
      <c r="Q266" s="254"/>
      <c r="R266" s="254"/>
      <c r="S266" s="254"/>
      <c r="T266" s="255"/>
      <c r="U266" s="13"/>
      <c r="V266" s="13"/>
      <c r="W266" s="13"/>
      <c r="X266" s="13"/>
      <c r="Y266" s="13"/>
      <c r="Z266" s="13"/>
      <c r="AA266" s="13"/>
      <c r="AB266" s="13"/>
      <c r="AC266" s="13"/>
      <c r="AD266" s="13"/>
      <c r="AE266" s="13"/>
      <c r="AT266" s="256" t="s">
        <v>173</v>
      </c>
      <c r="AU266" s="256" t="s">
        <v>83</v>
      </c>
      <c r="AV266" s="13" t="s">
        <v>83</v>
      </c>
      <c r="AW266" s="13" t="s">
        <v>35</v>
      </c>
      <c r="AX266" s="13" t="s">
        <v>81</v>
      </c>
      <c r="AY266" s="256" t="s">
        <v>148</v>
      </c>
    </row>
    <row r="267" s="2" customFormat="1" ht="16.5" customHeight="1">
      <c r="A267" s="38"/>
      <c r="B267" s="39"/>
      <c r="C267" s="228" t="s">
        <v>322</v>
      </c>
      <c r="D267" s="228" t="s">
        <v>151</v>
      </c>
      <c r="E267" s="229" t="s">
        <v>918</v>
      </c>
      <c r="F267" s="230" t="s">
        <v>919</v>
      </c>
      <c r="G267" s="231" t="s">
        <v>196</v>
      </c>
      <c r="H267" s="232">
        <v>4.6909999999999998</v>
      </c>
      <c r="I267" s="233"/>
      <c r="J267" s="234">
        <f>ROUND(I267*H267,2)</f>
        <v>0</v>
      </c>
      <c r="K267" s="230" t="s">
        <v>716</v>
      </c>
      <c r="L267" s="44"/>
      <c r="M267" s="235" t="s">
        <v>19</v>
      </c>
      <c r="N267" s="236" t="s">
        <v>45</v>
      </c>
      <c r="O267" s="84"/>
      <c r="P267" s="237">
        <f>O267*H267</f>
        <v>0</v>
      </c>
      <c r="Q267" s="237">
        <v>2.4535100000000001</v>
      </c>
      <c r="R267" s="237">
        <f>Q267*H267</f>
        <v>11.509415410000001</v>
      </c>
      <c r="S267" s="237">
        <v>0</v>
      </c>
      <c r="T267" s="238">
        <f>S267*H267</f>
        <v>0</v>
      </c>
      <c r="U267" s="38"/>
      <c r="V267" s="38"/>
      <c r="W267" s="38"/>
      <c r="X267" s="38"/>
      <c r="Y267" s="38"/>
      <c r="Z267" s="38"/>
      <c r="AA267" s="38"/>
      <c r="AB267" s="38"/>
      <c r="AC267" s="38"/>
      <c r="AD267" s="38"/>
      <c r="AE267" s="38"/>
      <c r="AR267" s="239" t="s">
        <v>114</v>
      </c>
      <c r="AT267" s="239" t="s">
        <v>151</v>
      </c>
      <c r="AU267" s="239" t="s">
        <v>83</v>
      </c>
      <c r="AY267" s="17" t="s">
        <v>148</v>
      </c>
      <c r="BE267" s="240">
        <f>IF(N267="základní",J267,0)</f>
        <v>0</v>
      </c>
      <c r="BF267" s="240">
        <f>IF(N267="snížená",J267,0)</f>
        <v>0</v>
      </c>
      <c r="BG267" s="240">
        <f>IF(N267="zákl. přenesená",J267,0)</f>
        <v>0</v>
      </c>
      <c r="BH267" s="240">
        <f>IF(N267="sníž. přenesená",J267,0)</f>
        <v>0</v>
      </c>
      <c r="BI267" s="240">
        <f>IF(N267="nulová",J267,0)</f>
        <v>0</v>
      </c>
      <c r="BJ267" s="17" t="s">
        <v>81</v>
      </c>
      <c r="BK267" s="240">
        <f>ROUND(I267*H267,2)</f>
        <v>0</v>
      </c>
      <c r="BL267" s="17" t="s">
        <v>114</v>
      </c>
      <c r="BM267" s="239" t="s">
        <v>920</v>
      </c>
    </row>
    <row r="268" s="2" customFormat="1">
      <c r="A268" s="38"/>
      <c r="B268" s="39"/>
      <c r="C268" s="40"/>
      <c r="D268" s="241" t="s">
        <v>157</v>
      </c>
      <c r="E268" s="40"/>
      <c r="F268" s="242" t="s">
        <v>921</v>
      </c>
      <c r="G268" s="40"/>
      <c r="H268" s="40"/>
      <c r="I268" s="148"/>
      <c r="J268" s="40"/>
      <c r="K268" s="40"/>
      <c r="L268" s="44"/>
      <c r="M268" s="243"/>
      <c r="N268" s="244"/>
      <c r="O268" s="84"/>
      <c r="P268" s="84"/>
      <c r="Q268" s="84"/>
      <c r="R268" s="84"/>
      <c r="S268" s="84"/>
      <c r="T268" s="85"/>
      <c r="U268" s="38"/>
      <c r="V268" s="38"/>
      <c r="W268" s="38"/>
      <c r="X268" s="38"/>
      <c r="Y268" s="38"/>
      <c r="Z268" s="38"/>
      <c r="AA268" s="38"/>
      <c r="AB268" s="38"/>
      <c r="AC268" s="38"/>
      <c r="AD268" s="38"/>
      <c r="AE268" s="38"/>
      <c r="AT268" s="17" t="s">
        <v>157</v>
      </c>
      <c r="AU268" s="17" t="s">
        <v>83</v>
      </c>
    </row>
    <row r="269" s="2" customFormat="1">
      <c r="A269" s="38"/>
      <c r="B269" s="39"/>
      <c r="C269" s="40"/>
      <c r="D269" s="241" t="s">
        <v>159</v>
      </c>
      <c r="E269" s="40"/>
      <c r="F269" s="245" t="s">
        <v>922</v>
      </c>
      <c r="G269" s="40"/>
      <c r="H269" s="40"/>
      <c r="I269" s="148"/>
      <c r="J269" s="40"/>
      <c r="K269" s="40"/>
      <c r="L269" s="44"/>
      <c r="M269" s="243"/>
      <c r="N269" s="244"/>
      <c r="O269" s="84"/>
      <c r="P269" s="84"/>
      <c r="Q269" s="84"/>
      <c r="R269" s="84"/>
      <c r="S269" s="84"/>
      <c r="T269" s="85"/>
      <c r="U269" s="38"/>
      <c r="V269" s="38"/>
      <c r="W269" s="38"/>
      <c r="X269" s="38"/>
      <c r="Y269" s="38"/>
      <c r="Z269" s="38"/>
      <c r="AA269" s="38"/>
      <c r="AB269" s="38"/>
      <c r="AC269" s="38"/>
      <c r="AD269" s="38"/>
      <c r="AE269" s="38"/>
      <c r="AT269" s="17" t="s">
        <v>159</v>
      </c>
      <c r="AU269" s="17" t="s">
        <v>83</v>
      </c>
    </row>
    <row r="270" s="15" customFormat="1">
      <c r="A270" s="15"/>
      <c r="B270" s="278"/>
      <c r="C270" s="279"/>
      <c r="D270" s="241" t="s">
        <v>173</v>
      </c>
      <c r="E270" s="280" t="s">
        <v>19</v>
      </c>
      <c r="F270" s="281" t="s">
        <v>923</v>
      </c>
      <c r="G270" s="279"/>
      <c r="H270" s="280" t="s">
        <v>19</v>
      </c>
      <c r="I270" s="282"/>
      <c r="J270" s="279"/>
      <c r="K270" s="279"/>
      <c r="L270" s="283"/>
      <c r="M270" s="284"/>
      <c r="N270" s="285"/>
      <c r="O270" s="285"/>
      <c r="P270" s="285"/>
      <c r="Q270" s="285"/>
      <c r="R270" s="285"/>
      <c r="S270" s="285"/>
      <c r="T270" s="286"/>
      <c r="U270" s="15"/>
      <c r="V270" s="15"/>
      <c r="W270" s="15"/>
      <c r="X270" s="15"/>
      <c r="Y270" s="15"/>
      <c r="Z270" s="15"/>
      <c r="AA270" s="15"/>
      <c r="AB270" s="15"/>
      <c r="AC270" s="15"/>
      <c r="AD270" s="15"/>
      <c r="AE270" s="15"/>
      <c r="AT270" s="287" t="s">
        <v>173</v>
      </c>
      <c r="AU270" s="287" t="s">
        <v>83</v>
      </c>
      <c r="AV270" s="15" t="s">
        <v>81</v>
      </c>
      <c r="AW270" s="15" t="s">
        <v>35</v>
      </c>
      <c r="AX270" s="15" t="s">
        <v>74</v>
      </c>
      <c r="AY270" s="287" t="s">
        <v>148</v>
      </c>
    </row>
    <row r="271" s="13" customFormat="1">
      <c r="A271" s="13"/>
      <c r="B271" s="246"/>
      <c r="C271" s="247"/>
      <c r="D271" s="241" t="s">
        <v>173</v>
      </c>
      <c r="E271" s="248" t="s">
        <v>19</v>
      </c>
      <c r="F271" s="249" t="s">
        <v>924</v>
      </c>
      <c r="G271" s="247"/>
      <c r="H271" s="250">
        <v>5.1680000000000001</v>
      </c>
      <c r="I271" s="251"/>
      <c r="J271" s="247"/>
      <c r="K271" s="247"/>
      <c r="L271" s="252"/>
      <c r="M271" s="253"/>
      <c r="N271" s="254"/>
      <c r="O271" s="254"/>
      <c r="P271" s="254"/>
      <c r="Q271" s="254"/>
      <c r="R271" s="254"/>
      <c r="S271" s="254"/>
      <c r="T271" s="255"/>
      <c r="U271" s="13"/>
      <c r="V271" s="13"/>
      <c r="W271" s="13"/>
      <c r="X271" s="13"/>
      <c r="Y271" s="13"/>
      <c r="Z271" s="13"/>
      <c r="AA271" s="13"/>
      <c r="AB271" s="13"/>
      <c r="AC271" s="13"/>
      <c r="AD271" s="13"/>
      <c r="AE271" s="13"/>
      <c r="AT271" s="256" t="s">
        <v>173</v>
      </c>
      <c r="AU271" s="256" t="s">
        <v>83</v>
      </c>
      <c r="AV271" s="13" t="s">
        <v>83</v>
      </c>
      <c r="AW271" s="13" t="s">
        <v>35</v>
      </c>
      <c r="AX271" s="13" t="s">
        <v>74</v>
      </c>
      <c r="AY271" s="256" t="s">
        <v>148</v>
      </c>
    </row>
    <row r="272" s="13" customFormat="1">
      <c r="A272" s="13"/>
      <c r="B272" s="246"/>
      <c r="C272" s="247"/>
      <c r="D272" s="241" t="s">
        <v>173</v>
      </c>
      <c r="E272" s="248" t="s">
        <v>19</v>
      </c>
      <c r="F272" s="249" t="s">
        <v>925</v>
      </c>
      <c r="G272" s="247"/>
      <c r="H272" s="250">
        <v>-0.47699999999999998</v>
      </c>
      <c r="I272" s="251"/>
      <c r="J272" s="247"/>
      <c r="K272" s="247"/>
      <c r="L272" s="252"/>
      <c r="M272" s="253"/>
      <c r="N272" s="254"/>
      <c r="O272" s="254"/>
      <c r="P272" s="254"/>
      <c r="Q272" s="254"/>
      <c r="R272" s="254"/>
      <c r="S272" s="254"/>
      <c r="T272" s="255"/>
      <c r="U272" s="13"/>
      <c r="V272" s="13"/>
      <c r="W272" s="13"/>
      <c r="X272" s="13"/>
      <c r="Y272" s="13"/>
      <c r="Z272" s="13"/>
      <c r="AA272" s="13"/>
      <c r="AB272" s="13"/>
      <c r="AC272" s="13"/>
      <c r="AD272" s="13"/>
      <c r="AE272" s="13"/>
      <c r="AT272" s="256" t="s">
        <v>173</v>
      </c>
      <c r="AU272" s="256" t="s">
        <v>83</v>
      </c>
      <c r="AV272" s="13" t="s">
        <v>83</v>
      </c>
      <c r="AW272" s="13" t="s">
        <v>35</v>
      </c>
      <c r="AX272" s="13" t="s">
        <v>74</v>
      </c>
      <c r="AY272" s="256" t="s">
        <v>148</v>
      </c>
    </row>
    <row r="273" s="14" customFormat="1">
      <c r="A273" s="14"/>
      <c r="B273" s="257"/>
      <c r="C273" s="258"/>
      <c r="D273" s="241" t="s">
        <v>173</v>
      </c>
      <c r="E273" s="259" t="s">
        <v>19</v>
      </c>
      <c r="F273" s="260" t="s">
        <v>184</v>
      </c>
      <c r="G273" s="258"/>
      <c r="H273" s="261">
        <v>4.6909999999999998</v>
      </c>
      <c r="I273" s="262"/>
      <c r="J273" s="258"/>
      <c r="K273" s="258"/>
      <c r="L273" s="263"/>
      <c r="M273" s="264"/>
      <c r="N273" s="265"/>
      <c r="O273" s="265"/>
      <c r="P273" s="265"/>
      <c r="Q273" s="265"/>
      <c r="R273" s="265"/>
      <c r="S273" s="265"/>
      <c r="T273" s="266"/>
      <c r="U273" s="14"/>
      <c r="V273" s="14"/>
      <c r="W273" s="14"/>
      <c r="X273" s="14"/>
      <c r="Y273" s="14"/>
      <c r="Z273" s="14"/>
      <c r="AA273" s="14"/>
      <c r="AB273" s="14"/>
      <c r="AC273" s="14"/>
      <c r="AD273" s="14"/>
      <c r="AE273" s="14"/>
      <c r="AT273" s="267" t="s">
        <v>173</v>
      </c>
      <c r="AU273" s="267" t="s">
        <v>83</v>
      </c>
      <c r="AV273" s="14" t="s">
        <v>114</v>
      </c>
      <c r="AW273" s="14" t="s">
        <v>35</v>
      </c>
      <c r="AX273" s="14" t="s">
        <v>81</v>
      </c>
      <c r="AY273" s="267" t="s">
        <v>148</v>
      </c>
    </row>
    <row r="274" s="2" customFormat="1" ht="21.75" customHeight="1">
      <c r="A274" s="38"/>
      <c r="B274" s="39"/>
      <c r="C274" s="228" t="s">
        <v>328</v>
      </c>
      <c r="D274" s="228" t="s">
        <v>151</v>
      </c>
      <c r="E274" s="229" t="s">
        <v>926</v>
      </c>
      <c r="F274" s="230" t="s">
        <v>927</v>
      </c>
      <c r="G274" s="231" t="s">
        <v>258</v>
      </c>
      <c r="H274" s="232">
        <v>13.585000000000001</v>
      </c>
      <c r="I274" s="233"/>
      <c r="J274" s="234">
        <f>ROUND(I274*H274,2)</f>
        <v>0</v>
      </c>
      <c r="K274" s="230" t="s">
        <v>716</v>
      </c>
      <c r="L274" s="44"/>
      <c r="M274" s="235" t="s">
        <v>19</v>
      </c>
      <c r="N274" s="236" t="s">
        <v>45</v>
      </c>
      <c r="O274" s="84"/>
      <c r="P274" s="237">
        <f>O274*H274</f>
        <v>0</v>
      </c>
      <c r="Q274" s="237">
        <v>0.0018247000000000001</v>
      </c>
      <c r="R274" s="237">
        <f>Q274*H274</f>
        <v>0.024788549500000003</v>
      </c>
      <c r="S274" s="237">
        <v>0</v>
      </c>
      <c r="T274" s="238">
        <f>S274*H274</f>
        <v>0</v>
      </c>
      <c r="U274" s="38"/>
      <c r="V274" s="38"/>
      <c r="W274" s="38"/>
      <c r="X274" s="38"/>
      <c r="Y274" s="38"/>
      <c r="Z274" s="38"/>
      <c r="AA274" s="38"/>
      <c r="AB274" s="38"/>
      <c r="AC274" s="38"/>
      <c r="AD274" s="38"/>
      <c r="AE274" s="38"/>
      <c r="AR274" s="239" t="s">
        <v>114</v>
      </c>
      <c r="AT274" s="239" t="s">
        <v>151</v>
      </c>
      <c r="AU274" s="239" t="s">
        <v>83</v>
      </c>
      <c r="AY274" s="17" t="s">
        <v>148</v>
      </c>
      <c r="BE274" s="240">
        <f>IF(N274="základní",J274,0)</f>
        <v>0</v>
      </c>
      <c r="BF274" s="240">
        <f>IF(N274="snížená",J274,0)</f>
        <v>0</v>
      </c>
      <c r="BG274" s="240">
        <f>IF(N274="zákl. přenesená",J274,0)</f>
        <v>0</v>
      </c>
      <c r="BH274" s="240">
        <f>IF(N274="sníž. přenesená",J274,0)</f>
        <v>0</v>
      </c>
      <c r="BI274" s="240">
        <f>IF(N274="nulová",J274,0)</f>
        <v>0</v>
      </c>
      <c r="BJ274" s="17" t="s">
        <v>81</v>
      </c>
      <c r="BK274" s="240">
        <f>ROUND(I274*H274,2)</f>
        <v>0</v>
      </c>
      <c r="BL274" s="17" t="s">
        <v>114</v>
      </c>
      <c r="BM274" s="239" t="s">
        <v>928</v>
      </c>
    </row>
    <row r="275" s="2" customFormat="1">
      <c r="A275" s="38"/>
      <c r="B275" s="39"/>
      <c r="C275" s="40"/>
      <c r="D275" s="241" t="s">
        <v>157</v>
      </c>
      <c r="E275" s="40"/>
      <c r="F275" s="242" t="s">
        <v>929</v>
      </c>
      <c r="G275" s="40"/>
      <c r="H275" s="40"/>
      <c r="I275" s="148"/>
      <c r="J275" s="40"/>
      <c r="K275" s="40"/>
      <c r="L275" s="44"/>
      <c r="M275" s="243"/>
      <c r="N275" s="244"/>
      <c r="O275" s="84"/>
      <c r="P275" s="84"/>
      <c r="Q275" s="84"/>
      <c r="R275" s="84"/>
      <c r="S275" s="84"/>
      <c r="T275" s="85"/>
      <c r="U275" s="38"/>
      <c r="V275" s="38"/>
      <c r="W275" s="38"/>
      <c r="X275" s="38"/>
      <c r="Y275" s="38"/>
      <c r="Z275" s="38"/>
      <c r="AA275" s="38"/>
      <c r="AB275" s="38"/>
      <c r="AC275" s="38"/>
      <c r="AD275" s="38"/>
      <c r="AE275" s="38"/>
      <c r="AT275" s="17" t="s">
        <v>157</v>
      </c>
      <c r="AU275" s="17" t="s">
        <v>83</v>
      </c>
    </row>
    <row r="276" s="2" customFormat="1">
      <c r="A276" s="38"/>
      <c r="B276" s="39"/>
      <c r="C276" s="40"/>
      <c r="D276" s="241" t="s">
        <v>159</v>
      </c>
      <c r="E276" s="40"/>
      <c r="F276" s="245" t="s">
        <v>930</v>
      </c>
      <c r="G276" s="40"/>
      <c r="H276" s="40"/>
      <c r="I276" s="148"/>
      <c r="J276" s="40"/>
      <c r="K276" s="40"/>
      <c r="L276" s="44"/>
      <c r="M276" s="243"/>
      <c r="N276" s="244"/>
      <c r="O276" s="84"/>
      <c r="P276" s="84"/>
      <c r="Q276" s="84"/>
      <c r="R276" s="84"/>
      <c r="S276" s="84"/>
      <c r="T276" s="85"/>
      <c r="U276" s="38"/>
      <c r="V276" s="38"/>
      <c r="W276" s="38"/>
      <c r="X276" s="38"/>
      <c r="Y276" s="38"/>
      <c r="Z276" s="38"/>
      <c r="AA276" s="38"/>
      <c r="AB276" s="38"/>
      <c r="AC276" s="38"/>
      <c r="AD276" s="38"/>
      <c r="AE276" s="38"/>
      <c r="AT276" s="17" t="s">
        <v>159</v>
      </c>
      <c r="AU276" s="17" t="s">
        <v>83</v>
      </c>
    </row>
    <row r="277" s="15" customFormat="1">
      <c r="A277" s="15"/>
      <c r="B277" s="278"/>
      <c r="C277" s="279"/>
      <c r="D277" s="241" t="s">
        <v>173</v>
      </c>
      <c r="E277" s="280" t="s">
        <v>19</v>
      </c>
      <c r="F277" s="281" t="s">
        <v>923</v>
      </c>
      <c r="G277" s="279"/>
      <c r="H277" s="280" t="s">
        <v>19</v>
      </c>
      <c r="I277" s="282"/>
      <c r="J277" s="279"/>
      <c r="K277" s="279"/>
      <c r="L277" s="283"/>
      <c r="M277" s="284"/>
      <c r="N277" s="285"/>
      <c r="O277" s="285"/>
      <c r="P277" s="285"/>
      <c r="Q277" s="285"/>
      <c r="R277" s="285"/>
      <c r="S277" s="285"/>
      <c r="T277" s="286"/>
      <c r="U277" s="15"/>
      <c r="V277" s="15"/>
      <c r="W277" s="15"/>
      <c r="X277" s="15"/>
      <c r="Y277" s="15"/>
      <c r="Z277" s="15"/>
      <c r="AA277" s="15"/>
      <c r="AB277" s="15"/>
      <c r="AC277" s="15"/>
      <c r="AD277" s="15"/>
      <c r="AE277" s="15"/>
      <c r="AT277" s="287" t="s">
        <v>173</v>
      </c>
      <c r="AU277" s="287" t="s">
        <v>83</v>
      </c>
      <c r="AV277" s="15" t="s">
        <v>81</v>
      </c>
      <c r="AW277" s="15" t="s">
        <v>35</v>
      </c>
      <c r="AX277" s="15" t="s">
        <v>74</v>
      </c>
      <c r="AY277" s="287" t="s">
        <v>148</v>
      </c>
    </row>
    <row r="278" s="13" customFormat="1">
      <c r="A278" s="13"/>
      <c r="B278" s="246"/>
      <c r="C278" s="247"/>
      <c r="D278" s="241" t="s">
        <v>173</v>
      </c>
      <c r="E278" s="248" t="s">
        <v>19</v>
      </c>
      <c r="F278" s="249" t="s">
        <v>931</v>
      </c>
      <c r="G278" s="247"/>
      <c r="H278" s="250">
        <v>10.868</v>
      </c>
      <c r="I278" s="251"/>
      <c r="J278" s="247"/>
      <c r="K278" s="247"/>
      <c r="L278" s="252"/>
      <c r="M278" s="253"/>
      <c r="N278" s="254"/>
      <c r="O278" s="254"/>
      <c r="P278" s="254"/>
      <c r="Q278" s="254"/>
      <c r="R278" s="254"/>
      <c r="S278" s="254"/>
      <c r="T278" s="255"/>
      <c r="U278" s="13"/>
      <c r="V278" s="13"/>
      <c r="W278" s="13"/>
      <c r="X278" s="13"/>
      <c r="Y278" s="13"/>
      <c r="Z278" s="13"/>
      <c r="AA278" s="13"/>
      <c r="AB278" s="13"/>
      <c r="AC278" s="13"/>
      <c r="AD278" s="13"/>
      <c r="AE278" s="13"/>
      <c r="AT278" s="256" t="s">
        <v>173</v>
      </c>
      <c r="AU278" s="256" t="s">
        <v>83</v>
      </c>
      <c r="AV278" s="13" t="s">
        <v>83</v>
      </c>
      <c r="AW278" s="13" t="s">
        <v>35</v>
      </c>
      <c r="AX278" s="13" t="s">
        <v>74</v>
      </c>
      <c r="AY278" s="256" t="s">
        <v>148</v>
      </c>
    </row>
    <row r="279" s="13" customFormat="1">
      <c r="A279" s="13"/>
      <c r="B279" s="246"/>
      <c r="C279" s="247"/>
      <c r="D279" s="241" t="s">
        <v>173</v>
      </c>
      <c r="E279" s="248" t="s">
        <v>19</v>
      </c>
      <c r="F279" s="249" t="s">
        <v>932</v>
      </c>
      <c r="G279" s="247"/>
      <c r="H279" s="250">
        <v>2.7170000000000001</v>
      </c>
      <c r="I279" s="251"/>
      <c r="J279" s="247"/>
      <c r="K279" s="247"/>
      <c r="L279" s="252"/>
      <c r="M279" s="253"/>
      <c r="N279" s="254"/>
      <c r="O279" s="254"/>
      <c r="P279" s="254"/>
      <c r="Q279" s="254"/>
      <c r="R279" s="254"/>
      <c r="S279" s="254"/>
      <c r="T279" s="255"/>
      <c r="U279" s="13"/>
      <c r="V279" s="13"/>
      <c r="W279" s="13"/>
      <c r="X279" s="13"/>
      <c r="Y279" s="13"/>
      <c r="Z279" s="13"/>
      <c r="AA279" s="13"/>
      <c r="AB279" s="13"/>
      <c r="AC279" s="13"/>
      <c r="AD279" s="13"/>
      <c r="AE279" s="13"/>
      <c r="AT279" s="256" t="s">
        <v>173</v>
      </c>
      <c r="AU279" s="256" t="s">
        <v>83</v>
      </c>
      <c r="AV279" s="13" t="s">
        <v>83</v>
      </c>
      <c r="AW279" s="13" t="s">
        <v>35</v>
      </c>
      <c r="AX279" s="13" t="s">
        <v>74</v>
      </c>
      <c r="AY279" s="256" t="s">
        <v>148</v>
      </c>
    </row>
    <row r="280" s="14" customFormat="1">
      <c r="A280" s="14"/>
      <c r="B280" s="257"/>
      <c r="C280" s="258"/>
      <c r="D280" s="241" t="s">
        <v>173</v>
      </c>
      <c r="E280" s="259" t="s">
        <v>19</v>
      </c>
      <c r="F280" s="260" t="s">
        <v>184</v>
      </c>
      <c r="G280" s="258"/>
      <c r="H280" s="261">
        <v>13.585000000000001</v>
      </c>
      <c r="I280" s="262"/>
      <c r="J280" s="258"/>
      <c r="K280" s="258"/>
      <c r="L280" s="263"/>
      <c r="M280" s="264"/>
      <c r="N280" s="265"/>
      <c r="O280" s="265"/>
      <c r="P280" s="265"/>
      <c r="Q280" s="265"/>
      <c r="R280" s="265"/>
      <c r="S280" s="265"/>
      <c r="T280" s="266"/>
      <c r="U280" s="14"/>
      <c r="V280" s="14"/>
      <c r="W280" s="14"/>
      <c r="X280" s="14"/>
      <c r="Y280" s="14"/>
      <c r="Z280" s="14"/>
      <c r="AA280" s="14"/>
      <c r="AB280" s="14"/>
      <c r="AC280" s="14"/>
      <c r="AD280" s="14"/>
      <c r="AE280" s="14"/>
      <c r="AT280" s="267" t="s">
        <v>173</v>
      </c>
      <c r="AU280" s="267" t="s">
        <v>83</v>
      </c>
      <c r="AV280" s="14" t="s">
        <v>114</v>
      </c>
      <c r="AW280" s="14" t="s">
        <v>35</v>
      </c>
      <c r="AX280" s="14" t="s">
        <v>81</v>
      </c>
      <c r="AY280" s="267" t="s">
        <v>148</v>
      </c>
    </row>
    <row r="281" s="2" customFormat="1" ht="21.75" customHeight="1">
      <c r="A281" s="38"/>
      <c r="B281" s="39"/>
      <c r="C281" s="228" t="s">
        <v>333</v>
      </c>
      <c r="D281" s="228" t="s">
        <v>151</v>
      </c>
      <c r="E281" s="229" t="s">
        <v>933</v>
      </c>
      <c r="F281" s="230" t="s">
        <v>934</v>
      </c>
      <c r="G281" s="231" t="s">
        <v>258</v>
      </c>
      <c r="H281" s="232">
        <v>13.585000000000001</v>
      </c>
      <c r="I281" s="233"/>
      <c r="J281" s="234">
        <f>ROUND(I281*H281,2)</f>
        <v>0</v>
      </c>
      <c r="K281" s="230" t="s">
        <v>716</v>
      </c>
      <c r="L281" s="44"/>
      <c r="M281" s="235" t="s">
        <v>19</v>
      </c>
      <c r="N281" s="236" t="s">
        <v>45</v>
      </c>
      <c r="O281" s="84"/>
      <c r="P281" s="237">
        <f>O281*H281</f>
        <v>0</v>
      </c>
      <c r="Q281" s="237">
        <v>3.6000000000000001E-05</v>
      </c>
      <c r="R281" s="237">
        <f>Q281*H281</f>
        <v>0.00048906000000000004</v>
      </c>
      <c r="S281" s="237">
        <v>0</v>
      </c>
      <c r="T281" s="238">
        <f>S281*H281</f>
        <v>0</v>
      </c>
      <c r="U281" s="38"/>
      <c r="V281" s="38"/>
      <c r="W281" s="38"/>
      <c r="X281" s="38"/>
      <c r="Y281" s="38"/>
      <c r="Z281" s="38"/>
      <c r="AA281" s="38"/>
      <c r="AB281" s="38"/>
      <c r="AC281" s="38"/>
      <c r="AD281" s="38"/>
      <c r="AE281" s="38"/>
      <c r="AR281" s="239" t="s">
        <v>114</v>
      </c>
      <c r="AT281" s="239" t="s">
        <v>151</v>
      </c>
      <c r="AU281" s="239" t="s">
        <v>83</v>
      </c>
      <c r="AY281" s="17" t="s">
        <v>148</v>
      </c>
      <c r="BE281" s="240">
        <f>IF(N281="základní",J281,0)</f>
        <v>0</v>
      </c>
      <c r="BF281" s="240">
        <f>IF(N281="snížená",J281,0)</f>
        <v>0</v>
      </c>
      <c r="BG281" s="240">
        <f>IF(N281="zákl. přenesená",J281,0)</f>
        <v>0</v>
      </c>
      <c r="BH281" s="240">
        <f>IF(N281="sníž. přenesená",J281,0)</f>
        <v>0</v>
      </c>
      <c r="BI281" s="240">
        <f>IF(N281="nulová",J281,0)</f>
        <v>0</v>
      </c>
      <c r="BJ281" s="17" t="s">
        <v>81</v>
      </c>
      <c r="BK281" s="240">
        <f>ROUND(I281*H281,2)</f>
        <v>0</v>
      </c>
      <c r="BL281" s="17" t="s">
        <v>114</v>
      </c>
      <c r="BM281" s="239" t="s">
        <v>935</v>
      </c>
    </row>
    <row r="282" s="2" customFormat="1">
      <c r="A282" s="38"/>
      <c r="B282" s="39"/>
      <c r="C282" s="40"/>
      <c r="D282" s="241" t="s">
        <v>157</v>
      </c>
      <c r="E282" s="40"/>
      <c r="F282" s="242" t="s">
        <v>936</v>
      </c>
      <c r="G282" s="40"/>
      <c r="H282" s="40"/>
      <c r="I282" s="148"/>
      <c r="J282" s="40"/>
      <c r="K282" s="40"/>
      <c r="L282" s="44"/>
      <c r="M282" s="243"/>
      <c r="N282" s="244"/>
      <c r="O282" s="84"/>
      <c r="P282" s="84"/>
      <c r="Q282" s="84"/>
      <c r="R282" s="84"/>
      <c r="S282" s="84"/>
      <c r="T282" s="85"/>
      <c r="U282" s="38"/>
      <c r="V282" s="38"/>
      <c r="W282" s="38"/>
      <c r="X282" s="38"/>
      <c r="Y282" s="38"/>
      <c r="Z282" s="38"/>
      <c r="AA282" s="38"/>
      <c r="AB282" s="38"/>
      <c r="AC282" s="38"/>
      <c r="AD282" s="38"/>
      <c r="AE282" s="38"/>
      <c r="AT282" s="17" t="s">
        <v>157</v>
      </c>
      <c r="AU282" s="17" t="s">
        <v>83</v>
      </c>
    </row>
    <row r="283" s="2" customFormat="1">
      <c r="A283" s="38"/>
      <c r="B283" s="39"/>
      <c r="C283" s="40"/>
      <c r="D283" s="241" t="s">
        <v>159</v>
      </c>
      <c r="E283" s="40"/>
      <c r="F283" s="245" t="s">
        <v>930</v>
      </c>
      <c r="G283" s="40"/>
      <c r="H283" s="40"/>
      <c r="I283" s="148"/>
      <c r="J283" s="40"/>
      <c r="K283" s="40"/>
      <c r="L283" s="44"/>
      <c r="M283" s="243"/>
      <c r="N283" s="244"/>
      <c r="O283" s="84"/>
      <c r="P283" s="84"/>
      <c r="Q283" s="84"/>
      <c r="R283" s="84"/>
      <c r="S283" s="84"/>
      <c r="T283" s="85"/>
      <c r="U283" s="38"/>
      <c r="V283" s="38"/>
      <c r="W283" s="38"/>
      <c r="X283" s="38"/>
      <c r="Y283" s="38"/>
      <c r="Z283" s="38"/>
      <c r="AA283" s="38"/>
      <c r="AB283" s="38"/>
      <c r="AC283" s="38"/>
      <c r="AD283" s="38"/>
      <c r="AE283" s="38"/>
      <c r="AT283" s="17" t="s">
        <v>159</v>
      </c>
      <c r="AU283" s="17" t="s">
        <v>83</v>
      </c>
    </row>
    <row r="284" s="2" customFormat="1" ht="21.75" customHeight="1">
      <c r="A284" s="38"/>
      <c r="B284" s="39"/>
      <c r="C284" s="228" t="s">
        <v>341</v>
      </c>
      <c r="D284" s="228" t="s">
        <v>151</v>
      </c>
      <c r="E284" s="229" t="s">
        <v>937</v>
      </c>
      <c r="F284" s="230" t="s">
        <v>938</v>
      </c>
      <c r="G284" s="231" t="s">
        <v>154</v>
      </c>
      <c r="H284" s="232">
        <v>1</v>
      </c>
      <c r="I284" s="233"/>
      <c r="J284" s="234">
        <f>ROUND(I284*H284,2)</f>
        <v>0</v>
      </c>
      <c r="K284" s="230" t="s">
        <v>716</v>
      </c>
      <c r="L284" s="44"/>
      <c r="M284" s="235" t="s">
        <v>19</v>
      </c>
      <c r="N284" s="236" t="s">
        <v>45</v>
      </c>
      <c r="O284" s="84"/>
      <c r="P284" s="237">
        <f>O284*H284</f>
        <v>0</v>
      </c>
      <c r="Q284" s="237">
        <v>0.0083999999999999995</v>
      </c>
      <c r="R284" s="237">
        <f>Q284*H284</f>
        <v>0.0083999999999999995</v>
      </c>
      <c r="S284" s="237">
        <v>0</v>
      </c>
      <c r="T284" s="238">
        <f>S284*H284</f>
        <v>0</v>
      </c>
      <c r="U284" s="38"/>
      <c r="V284" s="38"/>
      <c r="W284" s="38"/>
      <c r="X284" s="38"/>
      <c r="Y284" s="38"/>
      <c r="Z284" s="38"/>
      <c r="AA284" s="38"/>
      <c r="AB284" s="38"/>
      <c r="AC284" s="38"/>
      <c r="AD284" s="38"/>
      <c r="AE284" s="38"/>
      <c r="AR284" s="239" t="s">
        <v>114</v>
      </c>
      <c r="AT284" s="239" t="s">
        <v>151</v>
      </c>
      <c r="AU284" s="239" t="s">
        <v>83</v>
      </c>
      <c r="AY284" s="17" t="s">
        <v>148</v>
      </c>
      <c r="BE284" s="240">
        <f>IF(N284="základní",J284,0)</f>
        <v>0</v>
      </c>
      <c r="BF284" s="240">
        <f>IF(N284="snížená",J284,0)</f>
        <v>0</v>
      </c>
      <c r="BG284" s="240">
        <f>IF(N284="zákl. přenesená",J284,0)</f>
        <v>0</v>
      </c>
      <c r="BH284" s="240">
        <f>IF(N284="sníž. přenesená",J284,0)</f>
        <v>0</v>
      </c>
      <c r="BI284" s="240">
        <f>IF(N284="nulová",J284,0)</f>
        <v>0</v>
      </c>
      <c r="BJ284" s="17" t="s">
        <v>81</v>
      </c>
      <c r="BK284" s="240">
        <f>ROUND(I284*H284,2)</f>
        <v>0</v>
      </c>
      <c r="BL284" s="17" t="s">
        <v>114</v>
      </c>
      <c r="BM284" s="239" t="s">
        <v>939</v>
      </c>
    </row>
    <row r="285" s="2" customFormat="1">
      <c r="A285" s="38"/>
      <c r="B285" s="39"/>
      <c r="C285" s="40"/>
      <c r="D285" s="241" t="s">
        <v>157</v>
      </c>
      <c r="E285" s="40"/>
      <c r="F285" s="242" t="s">
        <v>938</v>
      </c>
      <c r="G285" s="40"/>
      <c r="H285" s="40"/>
      <c r="I285" s="148"/>
      <c r="J285" s="40"/>
      <c r="K285" s="40"/>
      <c r="L285" s="44"/>
      <c r="M285" s="243"/>
      <c r="N285" s="244"/>
      <c r="O285" s="84"/>
      <c r="P285" s="84"/>
      <c r="Q285" s="84"/>
      <c r="R285" s="84"/>
      <c r="S285" s="84"/>
      <c r="T285" s="85"/>
      <c r="U285" s="38"/>
      <c r="V285" s="38"/>
      <c r="W285" s="38"/>
      <c r="X285" s="38"/>
      <c r="Y285" s="38"/>
      <c r="Z285" s="38"/>
      <c r="AA285" s="38"/>
      <c r="AB285" s="38"/>
      <c r="AC285" s="38"/>
      <c r="AD285" s="38"/>
      <c r="AE285" s="38"/>
      <c r="AT285" s="17" t="s">
        <v>157</v>
      </c>
      <c r="AU285" s="17" t="s">
        <v>83</v>
      </c>
    </row>
    <row r="286" s="2" customFormat="1">
      <c r="A286" s="38"/>
      <c r="B286" s="39"/>
      <c r="C286" s="40"/>
      <c r="D286" s="241" t="s">
        <v>695</v>
      </c>
      <c r="E286" s="40"/>
      <c r="F286" s="245" t="s">
        <v>940</v>
      </c>
      <c r="G286" s="40"/>
      <c r="H286" s="40"/>
      <c r="I286" s="148"/>
      <c r="J286" s="40"/>
      <c r="K286" s="40"/>
      <c r="L286" s="44"/>
      <c r="M286" s="243"/>
      <c r="N286" s="244"/>
      <c r="O286" s="84"/>
      <c r="P286" s="84"/>
      <c r="Q286" s="84"/>
      <c r="R286" s="84"/>
      <c r="S286" s="84"/>
      <c r="T286" s="85"/>
      <c r="U286" s="38"/>
      <c r="V286" s="38"/>
      <c r="W286" s="38"/>
      <c r="X286" s="38"/>
      <c r="Y286" s="38"/>
      <c r="Z286" s="38"/>
      <c r="AA286" s="38"/>
      <c r="AB286" s="38"/>
      <c r="AC286" s="38"/>
      <c r="AD286" s="38"/>
      <c r="AE286" s="38"/>
      <c r="AT286" s="17" t="s">
        <v>695</v>
      </c>
      <c r="AU286" s="17" t="s">
        <v>83</v>
      </c>
    </row>
    <row r="287" s="2" customFormat="1" ht="16.5" customHeight="1">
      <c r="A287" s="38"/>
      <c r="B287" s="39"/>
      <c r="C287" s="228" t="s">
        <v>347</v>
      </c>
      <c r="D287" s="228" t="s">
        <v>151</v>
      </c>
      <c r="E287" s="229" t="s">
        <v>941</v>
      </c>
      <c r="F287" s="230" t="s">
        <v>942</v>
      </c>
      <c r="G287" s="231" t="s">
        <v>203</v>
      </c>
      <c r="H287" s="232">
        <v>0.048000000000000001</v>
      </c>
      <c r="I287" s="233"/>
      <c r="J287" s="234">
        <f>ROUND(I287*H287,2)</f>
        <v>0</v>
      </c>
      <c r="K287" s="230" t="s">
        <v>716</v>
      </c>
      <c r="L287" s="44"/>
      <c r="M287" s="235" t="s">
        <v>19</v>
      </c>
      <c r="N287" s="236" t="s">
        <v>45</v>
      </c>
      <c r="O287" s="84"/>
      <c r="P287" s="237">
        <f>O287*H287</f>
        <v>0</v>
      </c>
      <c r="Q287" s="237">
        <v>1.0383020000000001</v>
      </c>
      <c r="R287" s="237">
        <f>Q287*H287</f>
        <v>0.049838496000000003</v>
      </c>
      <c r="S287" s="237">
        <v>0</v>
      </c>
      <c r="T287" s="238">
        <f>S287*H287</f>
        <v>0</v>
      </c>
      <c r="U287" s="38"/>
      <c r="V287" s="38"/>
      <c r="W287" s="38"/>
      <c r="X287" s="38"/>
      <c r="Y287" s="38"/>
      <c r="Z287" s="38"/>
      <c r="AA287" s="38"/>
      <c r="AB287" s="38"/>
      <c r="AC287" s="38"/>
      <c r="AD287" s="38"/>
      <c r="AE287" s="38"/>
      <c r="AR287" s="239" t="s">
        <v>114</v>
      </c>
      <c r="AT287" s="239" t="s">
        <v>151</v>
      </c>
      <c r="AU287" s="239" t="s">
        <v>83</v>
      </c>
      <c r="AY287" s="17" t="s">
        <v>148</v>
      </c>
      <c r="BE287" s="240">
        <f>IF(N287="základní",J287,0)</f>
        <v>0</v>
      </c>
      <c r="BF287" s="240">
        <f>IF(N287="snížená",J287,0)</f>
        <v>0</v>
      </c>
      <c r="BG287" s="240">
        <f>IF(N287="zákl. přenesená",J287,0)</f>
        <v>0</v>
      </c>
      <c r="BH287" s="240">
        <f>IF(N287="sníž. přenesená",J287,0)</f>
        <v>0</v>
      </c>
      <c r="BI287" s="240">
        <f>IF(N287="nulová",J287,0)</f>
        <v>0</v>
      </c>
      <c r="BJ287" s="17" t="s">
        <v>81</v>
      </c>
      <c r="BK287" s="240">
        <f>ROUND(I287*H287,2)</f>
        <v>0</v>
      </c>
      <c r="BL287" s="17" t="s">
        <v>114</v>
      </c>
      <c r="BM287" s="239" t="s">
        <v>943</v>
      </c>
    </row>
    <row r="288" s="2" customFormat="1">
      <c r="A288" s="38"/>
      <c r="B288" s="39"/>
      <c r="C288" s="40"/>
      <c r="D288" s="241" t="s">
        <v>157</v>
      </c>
      <c r="E288" s="40"/>
      <c r="F288" s="242" t="s">
        <v>944</v>
      </c>
      <c r="G288" s="40"/>
      <c r="H288" s="40"/>
      <c r="I288" s="148"/>
      <c r="J288" s="40"/>
      <c r="K288" s="40"/>
      <c r="L288" s="44"/>
      <c r="M288" s="243"/>
      <c r="N288" s="244"/>
      <c r="O288" s="84"/>
      <c r="P288" s="84"/>
      <c r="Q288" s="84"/>
      <c r="R288" s="84"/>
      <c r="S288" s="84"/>
      <c r="T288" s="85"/>
      <c r="U288" s="38"/>
      <c r="V288" s="38"/>
      <c r="W288" s="38"/>
      <c r="X288" s="38"/>
      <c r="Y288" s="38"/>
      <c r="Z288" s="38"/>
      <c r="AA288" s="38"/>
      <c r="AB288" s="38"/>
      <c r="AC288" s="38"/>
      <c r="AD288" s="38"/>
      <c r="AE288" s="38"/>
      <c r="AT288" s="17" t="s">
        <v>157</v>
      </c>
      <c r="AU288" s="17" t="s">
        <v>83</v>
      </c>
    </row>
    <row r="289" s="2" customFormat="1">
      <c r="A289" s="38"/>
      <c r="B289" s="39"/>
      <c r="C289" s="40"/>
      <c r="D289" s="241" t="s">
        <v>159</v>
      </c>
      <c r="E289" s="40"/>
      <c r="F289" s="245" t="s">
        <v>945</v>
      </c>
      <c r="G289" s="40"/>
      <c r="H289" s="40"/>
      <c r="I289" s="148"/>
      <c r="J289" s="40"/>
      <c r="K289" s="40"/>
      <c r="L289" s="44"/>
      <c r="M289" s="243"/>
      <c r="N289" s="244"/>
      <c r="O289" s="84"/>
      <c r="P289" s="84"/>
      <c r="Q289" s="84"/>
      <c r="R289" s="84"/>
      <c r="S289" s="84"/>
      <c r="T289" s="85"/>
      <c r="U289" s="38"/>
      <c r="V289" s="38"/>
      <c r="W289" s="38"/>
      <c r="X289" s="38"/>
      <c r="Y289" s="38"/>
      <c r="Z289" s="38"/>
      <c r="AA289" s="38"/>
      <c r="AB289" s="38"/>
      <c r="AC289" s="38"/>
      <c r="AD289" s="38"/>
      <c r="AE289" s="38"/>
      <c r="AT289" s="17" t="s">
        <v>159</v>
      </c>
      <c r="AU289" s="17" t="s">
        <v>83</v>
      </c>
    </row>
    <row r="290" s="13" customFormat="1">
      <c r="A290" s="13"/>
      <c r="B290" s="246"/>
      <c r="C290" s="247"/>
      <c r="D290" s="241" t="s">
        <v>173</v>
      </c>
      <c r="E290" s="248" t="s">
        <v>19</v>
      </c>
      <c r="F290" s="249" t="s">
        <v>946</v>
      </c>
      <c r="G290" s="247"/>
      <c r="H290" s="250">
        <v>0.048000000000000001</v>
      </c>
      <c r="I290" s="251"/>
      <c r="J290" s="247"/>
      <c r="K290" s="247"/>
      <c r="L290" s="252"/>
      <c r="M290" s="253"/>
      <c r="N290" s="254"/>
      <c r="O290" s="254"/>
      <c r="P290" s="254"/>
      <c r="Q290" s="254"/>
      <c r="R290" s="254"/>
      <c r="S290" s="254"/>
      <c r="T290" s="255"/>
      <c r="U290" s="13"/>
      <c r="V290" s="13"/>
      <c r="W290" s="13"/>
      <c r="X290" s="13"/>
      <c r="Y290" s="13"/>
      <c r="Z290" s="13"/>
      <c r="AA290" s="13"/>
      <c r="AB290" s="13"/>
      <c r="AC290" s="13"/>
      <c r="AD290" s="13"/>
      <c r="AE290" s="13"/>
      <c r="AT290" s="256" t="s">
        <v>173</v>
      </c>
      <c r="AU290" s="256" t="s">
        <v>83</v>
      </c>
      <c r="AV290" s="13" t="s">
        <v>83</v>
      </c>
      <c r="AW290" s="13" t="s">
        <v>35</v>
      </c>
      <c r="AX290" s="13" t="s">
        <v>81</v>
      </c>
      <c r="AY290" s="256" t="s">
        <v>148</v>
      </c>
    </row>
    <row r="291" s="2" customFormat="1" ht="21.75" customHeight="1">
      <c r="A291" s="38"/>
      <c r="B291" s="39"/>
      <c r="C291" s="228" t="s">
        <v>353</v>
      </c>
      <c r="D291" s="228" t="s">
        <v>151</v>
      </c>
      <c r="E291" s="229" t="s">
        <v>947</v>
      </c>
      <c r="F291" s="230" t="s">
        <v>948</v>
      </c>
      <c r="G291" s="231" t="s">
        <v>273</v>
      </c>
      <c r="H291" s="232">
        <v>40</v>
      </c>
      <c r="I291" s="233"/>
      <c r="J291" s="234">
        <f>ROUND(I291*H291,2)</f>
        <v>0</v>
      </c>
      <c r="K291" s="230" t="s">
        <v>716</v>
      </c>
      <c r="L291" s="44"/>
      <c r="M291" s="235" t="s">
        <v>19</v>
      </c>
      <c r="N291" s="236" t="s">
        <v>45</v>
      </c>
      <c r="O291" s="84"/>
      <c r="P291" s="237">
        <f>O291*H291</f>
        <v>0</v>
      </c>
      <c r="Q291" s="237">
        <v>0.00662</v>
      </c>
      <c r="R291" s="237">
        <f>Q291*H291</f>
        <v>0.26479999999999998</v>
      </c>
      <c r="S291" s="237">
        <v>0</v>
      </c>
      <c r="T291" s="238">
        <f>S291*H291</f>
        <v>0</v>
      </c>
      <c r="U291" s="38"/>
      <c r="V291" s="38"/>
      <c r="W291" s="38"/>
      <c r="X291" s="38"/>
      <c r="Y291" s="38"/>
      <c r="Z291" s="38"/>
      <c r="AA291" s="38"/>
      <c r="AB291" s="38"/>
      <c r="AC291" s="38"/>
      <c r="AD291" s="38"/>
      <c r="AE291" s="38"/>
      <c r="AR291" s="239" t="s">
        <v>114</v>
      </c>
      <c r="AT291" s="239" t="s">
        <v>151</v>
      </c>
      <c r="AU291" s="239" t="s">
        <v>83</v>
      </c>
      <c r="AY291" s="17" t="s">
        <v>148</v>
      </c>
      <c r="BE291" s="240">
        <f>IF(N291="základní",J291,0)</f>
        <v>0</v>
      </c>
      <c r="BF291" s="240">
        <f>IF(N291="snížená",J291,0)</f>
        <v>0</v>
      </c>
      <c r="BG291" s="240">
        <f>IF(N291="zákl. přenesená",J291,0)</f>
        <v>0</v>
      </c>
      <c r="BH291" s="240">
        <f>IF(N291="sníž. přenesená",J291,0)</f>
        <v>0</v>
      </c>
      <c r="BI291" s="240">
        <f>IF(N291="nulová",J291,0)</f>
        <v>0</v>
      </c>
      <c r="BJ291" s="17" t="s">
        <v>81</v>
      </c>
      <c r="BK291" s="240">
        <f>ROUND(I291*H291,2)</f>
        <v>0</v>
      </c>
      <c r="BL291" s="17" t="s">
        <v>114</v>
      </c>
      <c r="BM291" s="239" t="s">
        <v>949</v>
      </c>
    </row>
    <row r="292" s="2" customFormat="1">
      <c r="A292" s="38"/>
      <c r="B292" s="39"/>
      <c r="C292" s="40"/>
      <c r="D292" s="241" t="s">
        <v>157</v>
      </c>
      <c r="E292" s="40"/>
      <c r="F292" s="242" t="s">
        <v>950</v>
      </c>
      <c r="G292" s="40"/>
      <c r="H292" s="40"/>
      <c r="I292" s="148"/>
      <c r="J292" s="40"/>
      <c r="K292" s="40"/>
      <c r="L292" s="44"/>
      <c r="M292" s="243"/>
      <c r="N292" s="244"/>
      <c r="O292" s="84"/>
      <c r="P292" s="84"/>
      <c r="Q292" s="84"/>
      <c r="R292" s="84"/>
      <c r="S292" s="84"/>
      <c r="T292" s="85"/>
      <c r="U292" s="38"/>
      <c r="V292" s="38"/>
      <c r="W292" s="38"/>
      <c r="X292" s="38"/>
      <c r="Y292" s="38"/>
      <c r="Z292" s="38"/>
      <c r="AA292" s="38"/>
      <c r="AB292" s="38"/>
      <c r="AC292" s="38"/>
      <c r="AD292" s="38"/>
      <c r="AE292" s="38"/>
      <c r="AT292" s="17" t="s">
        <v>157</v>
      </c>
      <c r="AU292" s="17" t="s">
        <v>83</v>
      </c>
    </row>
    <row r="293" s="2" customFormat="1">
      <c r="A293" s="38"/>
      <c r="B293" s="39"/>
      <c r="C293" s="40"/>
      <c r="D293" s="241" t="s">
        <v>159</v>
      </c>
      <c r="E293" s="40"/>
      <c r="F293" s="245" t="s">
        <v>951</v>
      </c>
      <c r="G293" s="40"/>
      <c r="H293" s="40"/>
      <c r="I293" s="148"/>
      <c r="J293" s="40"/>
      <c r="K293" s="40"/>
      <c r="L293" s="44"/>
      <c r="M293" s="243"/>
      <c r="N293" s="244"/>
      <c r="O293" s="84"/>
      <c r="P293" s="84"/>
      <c r="Q293" s="84"/>
      <c r="R293" s="84"/>
      <c r="S293" s="84"/>
      <c r="T293" s="85"/>
      <c r="U293" s="38"/>
      <c r="V293" s="38"/>
      <c r="W293" s="38"/>
      <c r="X293" s="38"/>
      <c r="Y293" s="38"/>
      <c r="Z293" s="38"/>
      <c r="AA293" s="38"/>
      <c r="AB293" s="38"/>
      <c r="AC293" s="38"/>
      <c r="AD293" s="38"/>
      <c r="AE293" s="38"/>
      <c r="AT293" s="17" t="s">
        <v>159</v>
      </c>
      <c r="AU293" s="17" t="s">
        <v>83</v>
      </c>
    </row>
    <row r="294" s="15" customFormat="1">
      <c r="A294" s="15"/>
      <c r="B294" s="278"/>
      <c r="C294" s="279"/>
      <c r="D294" s="241" t="s">
        <v>173</v>
      </c>
      <c r="E294" s="280" t="s">
        <v>19</v>
      </c>
      <c r="F294" s="281" t="s">
        <v>952</v>
      </c>
      <c r="G294" s="279"/>
      <c r="H294" s="280" t="s">
        <v>19</v>
      </c>
      <c r="I294" s="282"/>
      <c r="J294" s="279"/>
      <c r="K294" s="279"/>
      <c r="L294" s="283"/>
      <c r="M294" s="284"/>
      <c r="N294" s="285"/>
      <c r="O294" s="285"/>
      <c r="P294" s="285"/>
      <c r="Q294" s="285"/>
      <c r="R294" s="285"/>
      <c r="S294" s="285"/>
      <c r="T294" s="286"/>
      <c r="U294" s="15"/>
      <c r="V294" s="15"/>
      <c r="W294" s="15"/>
      <c r="X294" s="15"/>
      <c r="Y294" s="15"/>
      <c r="Z294" s="15"/>
      <c r="AA294" s="15"/>
      <c r="AB294" s="15"/>
      <c r="AC294" s="15"/>
      <c r="AD294" s="15"/>
      <c r="AE294" s="15"/>
      <c r="AT294" s="287" t="s">
        <v>173</v>
      </c>
      <c r="AU294" s="287" t="s">
        <v>83</v>
      </c>
      <c r="AV294" s="15" t="s">
        <v>81</v>
      </c>
      <c r="AW294" s="15" t="s">
        <v>35</v>
      </c>
      <c r="AX294" s="15" t="s">
        <v>74</v>
      </c>
      <c r="AY294" s="287" t="s">
        <v>148</v>
      </c>
    </row>
    <row r="295" s="13" customFormat="1">
      <c r="A295" s="13"/>
      <c r="B295" s="246"/>
      <c r="C295" s="247"/>
      <c r="D295" s="241" t="s">
        <v>173</v>
      </c>
      <c r="E295" s="248" t="s">
        <v>19</v>
      </c>
      <c r="F295" s="249" t="s">
        <v>953</v>
      </c>
      <c r="G295" s="247"/>
      <c r="H295" s="250">
        <v>20</v>
      </c>
      <c r="I295" s="251"/>
      <c r="J295" s="247"/>
      <c r="K295" s="247"/>
      <c r="L295" s="252"/>
      <c r="M295" s="253"/>
      <c r="N295" s="254"/>
      <c r="O295" s="254"/>
      <c r="P295" s="254"/>
      <c r="Q295" s="254"/>
      <c r="R295" s="254"/>
      <c r="S295" s="254"/>
      <c r="T295" s="255"/>
      <c r="U295" s="13"/>
      <c r="V295" s="13"/>
      <c r="W295" s="13"/>
      <c r="X295" s="13"/>
      <c r="Y295" s="13"/>
      <c r="Z295" s="13"/>
      <c r="AA295" s="13"/>
      <c r="AB295" s="13"/>
      <c r="AC295" s="13"/>
      <c r="AD295" s="13"/>
      <c r="AE295" s="13"/>
      <c r="AT295" s="256" t="s">
        <v>173</v>
      </c>
      <c r="AU295" s="256" t="s">
        <v>83</v>
      </c>
      <c r="AV295" s="13" t="s">
        <v>83</v>
      </c>
      <c r="AW295" s="13" t="s">
        <v>35</v>
      </c>
      <c r="AX295" s="13" t="s">
        <v>74</v>
      </c>
      <c r="AY295" s="256" t="s">
        <v>148</v>
      </c>
    </row>
    <row r="296" s="15" customFormat="1">
      <c r="A296" s="15"/>
      <c r="B296" s="278"/>
      <c r="C296" s="279"/>
      <c r="D296" s="241" t="s">
        <v>173</v>
      </c>
      <c r="E296" s="280" t="s">
        <v>19</v>
      </c>
      <c r="F296" s="281" t="s">
        <v>954</v>
      </c>
      <c r="G296" s="279"/>
      <c r="H296" s="280" t="s">
        <v>19</v>
      </c>
      <c r="I296" s="282"/>
      <c r="J296" s="279"/>
      <c r="K296" s="279"/>
      <c r="L296" s="283"/>
      <c r="M296" s="284"/>
      <c r="N296" s="285"/>
      <c r="O296" s="285"/>
      <c r="P296" s="285"/>
      <c r="Q296" s="285"/>
      <c r="R296" s="285"/>
      <c r="S296" s="285"/>
      <c r="T296" s="286"/>
      <c r="U296" s="15"/>
      <c r="V296" s="15"/>
      <c r="W296" s="15"/>
      <c r="X296" s="15"/>
      <c r="Y296" s="15"/>
      <c r="Z296" s="15"/>
      <c r="AA296" s="15"/>
      <c r="AB296" s="15"/>
      <c r="AC296" s="15"/>
      <c r="AD296" s="15"/>
      <c r="AE296" s="15"/>
      <c r="AT296" s="287" t="s">
        <v>173</v>
      </c>
      <c r="AU296" s="287" t="s">
        <v>83</v>
      </c>
      <c r="AV296" s="15" t="s">
        <v>81</v>
      </c>
      <c r="AW296" s="15" t="s">
        <v>35</v>
      </c>
      <c r="AX296" s="15" t="s">
        <v>74</v>
      </c>
      <c r="AY296" s="287" t="s">
        <v>148</v>
      </c>
    </row>
    <row r="297" s="13" customFormat="1">
      <c r="A297" s="13"/>
      <c r="B297" s="246"/>
      <c r="C297" s="247"/>
      <c r="D297" s="241" t="s">
        <v>173</v>
      </c>
      <c r="E297" s="248" t="s">
        <v>19</v>
      </c>
      <c r="F297" s="249" t="s">
        <v>953</v>
      </c>
      <c r="G297" s="247"/>
      <c r="H297" s="250">
        <v>20</v>
      </c>
      <c r="I297" s="251"/>
      <c r="J297" s="247"/>
      <c r="K297" s="247"/>
      <c r="L297" s="252"/>
      <c r="M297" s="253"/>
      <c r="N297" s="254"/>
      <c r="O297" s="254"/>
      <c r="P297" s="254"/>
      <c r="Q297" s="254"/>
      <c r="R297" s="254"/>
      <c r="S297" s="254"/>
      <c r="T297" s="255"/>
      <c r="U297" s="13"/>
      <c r="V297" s="13"/>
      <c r="W297" s="13"/>
      <c r="X297" s="13"/>
      <c r="Y297" s="13"/>
      <c r="Z297" s="13"/>
      <c r="AA297" s="13"/>
      <c r="AB297" s="13"/>
      <c r="AC297" s="13"/>
      <c r="AD297" s="13"/>
      <c r="AE297" s="13"/>
      <c r="AT297" s="256" t="s">
        <v>173</v>
      </c>
      <c r="AU297" s="256" t="s">
        <v>83</v>
      </c>
      <c r="AV297" s="13" t="s">
        <v>83</v>
      </c>
      <c r="AW297" s="13" t="s">
        <v>35</v>
      </c>
      <c r="AX297" s="13" t="s">
        <v>74</v>
      </c>
      <c r="AY297" s="256" t="s">
        <v>148</v>
      </c>
    </row>
    <row r="298" s="14" customFormat="1">
      <c r="A298" s="14"/>
      <c r="B298" s="257"/>
      <c r="C298" s="258"/>
      <c r="D298" s="241" t="s">
        <v>173</v>
      </c>
      <c r="E298" s="259" t="s">
        <v>19</v>
      </c>
      <c r="F298" s="260" t="s">
        <v>184</v>
      </c>
      <c r="G298" s="258"/>
      <c r="H298" s="261">
        <v>40</v>
      </c>
      <c r="I298" s="262"/>
      <c r="J298" s="258"/>
      <c r="K298" s="258"/>
      <c r="L298" s="263"/>
      <c r="M298" s="264"/>
      <c r="N298" s="265"/>
      <c r="O298" s="265"/>
      <c r="P298" s="265"/>
      <c r="Q298" s="265"/>
      <c r="R298" s="265"/>
      <c r="S298" s="265"/>
      <c r="T298" s="266"/>
      <c r="U298" s="14"/>
      <c r="V298" s="14"/>
      <c r="W298" s="14"/>
      <c r="X298" s="14"/>
      <c r="Y298" s="14"/>
      <c r="Z298" s="14"/>
      <c r="AA298" s="14"/>
      <c r="AB298" s="14"/>
      <c r="AC298" s="14"/>
      <c r="AD298" s="14"/>
      <c r="AE298" s="14"/>
      <c r="AT298" s="267" t="s">
        <v>173</v>
      </c>
      <c r="AU298" s="267" t="s">
        <v>83</v>
      </c>
      <c r="AV298" s="14" t="s">
        <v>114</v>
      </c>
      <c r="AW298" s="14" t="s">
        <v>35</v>
      </c>
      <c r="AX298" s="14" t="s">
        <v>81</v>
      </c>
      <c r="AY298" s="267" t="s">
        <v>148</v>
      </c>
    </row>
    <row r="299" s="12" customFormat="1" ht="22.8" customHeight="1">
      <c r="A299" s="12"/>
      <c r="B299" s="212"/>
      <c r="C299" s="213"/>
      <c r="D299" s="214" t="s">
        <v>73</v>
      </c>
      <c r="E299" s="226" t="s">
        <v>114</v>
      </c>
      <c r="F299" s="226" t="s">
        <v>955</v>
      </c>
      <c r="G299" s="213"/>
      <c r="H299" s="213"/>
      <c r="I299" s="216"/>
      <c r="J299" s="227">
        <f>BK299</f>
        <v>0</v>
      </c>
      <c r="K299" s="213"/>
      <c r="L299" s="218"/>
      <c r="M299" s="219"/>
      <c r="N299" s="220"/>
      <c r="O299" s="220"/>
      <c r="P299" s="221">
        <f>SUM(P300:P320)</f>
        <v>0</v>
      </c>
      <c r="Q299" s="220"/>
      <c r="R299" s="221">
        <f>SUM(R300:R320)</f>
        <v>35.117404260000001</v>
      </c>
      <c r="S299" s="220"/>
      <c r="T299" s="222">
        <f>SUM(T300:T320)</f>
        <v>0</v>
      </c>
      <c r="U299" s="12"/>
      <c r="V299" s="12"/>
      <c r="W299" s="12"/>
      <c r="X299" s="12"/>
      <c r="Y299" s="12"/>
      <c r="Z299" s="12"/>
      <c r="AA299" s="12"/>
      <c r="AB299" s="12"/>
      <c r="AC299" s="12"/>
      <c r="AD299" s="12"/>
      <c r="AE299" s="12"/>
      <c r="AR299" s="223" t="s">
        <v>81</v>
      </c>
      <c r="AT299" s="224" t="s">
        <v>73</v>
      </c>
      <c r="AU299" s="224" t="s">
        <v>81</v>
      </c>
      <c r="AY299" s="223" t="s">
        <v>148</v>
      </c>
      <c r="BK299" s="225">
        <f>SUM(BK300:BK320)</f>
        <v>0</v>
      </c>
    </row>
    <row r="300" s="2" customFormat="1" ht="21.75" customHeight="1">
      <c r="A300" s="38"/>
      <c r="B300" s="39"/>
      <c r="C300" s="228" t="s">
        <v>360</v>
      </c>
      <c r="D300" s="228" t="s">
        <v>151</v>
      </c>
      <c r="E300" s="229" t="s">
        <v>956</v>
      </c>
      <c r="F300" s="230" t="s">
        <v>957</v>
      </c>
      <c r="G300" s="231" t="s">
        <v>258</v>
      </c>
      <c r="H300" s="232">
        <v>31.899999999999999</v>
      </c>
      <c r="I300" s="233"/>
      <c r="J300" s="234">
        <f>ROUND(I300*H300,2)</f>
        <v>0</v>
      </c>
      <c r="K300" s="230" t="s">
        <v>716</v>
      </c>
      <c r="L300" s="44"/>
      <c r="M300" s="235" t="s">
        <v>19</v>
      </c>
      <c r="N300" s="236" t="s">
        <v>45</v>
      </c>
      <c r="O300" s="84"/>
      <c r="P300" s="237">
        <f>O300*H300</f>
        <v>0</v>
      </c>
      <c r="Q300" s="237">
        <v>0.22797600000000001</v>
      </c>
      <c r="R300" s="237">
        <f>Q300*H300</f>
        <v>7.2724343999999999</v>
      </c>
      <c r="S300" s="237">
        <v>0</v>
      </c>
      <c r="T300" s="238">
        <f>S300*H300</f>
        <v>0</v>
      </c>
      <c r="U300" s="38"/>
      <c r="V300" s="38"/>
      <c r="W300" s="38"/>
      <c r="X300" s="38"/>
      <c r="Y300" s="38"/>
      <c r="Z300" s="38"/>
      <c r="AA300" s="38"/>
      <c r="AB300" s="38"/>
      <c r="AC300" s="38"/>
      <c r="AD300" s="38"/>
      <c r="AE300" s="38"/>
      <c r="AR300" s="239" t="s">
        <v>114</v>
      </c>
      <c r="AT300" s="239" t="s">
        <v>151</v>
      </c>
      <c r="AU300" s="239" t="s">
        <v>83</v>
      </c>
      <c r="AY300" s="17" t="s">
        <v>148</v>
      </c>
      <c r="BE300" s="240">
        <f>IF(N300="základní",J300,0)</f>
        <v>0</v>
      </c>
      <c r="BF300" s="240">
        <f>IF(N300="snížená",J300,0)</f>
        <v>0</v>
      </c>
      <c r="BG300" s="240">
        <f>IF(N300="zákl. přenesená",J300,0)</f>
        <v>0</v>
      </c>
      <c r="BH300" s="240">
        <f>IF(N300="sníž. přenesená",J300,0)</f>
        <v>0</v>
      </c>
      <c r="BI300" s="240">
        <f>IF(N300="nulová",J300,0)</f>
        <v>0</v>
      </c>
      <c r="BJ300" s="17" t="s">
        <v>81</v>
      </c>
      <c r="BK300" s="240">
        <f>ROUND(I300*H300,2)</f>
        <v>0</v>
      </c>
      <c r="BL300" s="17" t="s">
        <v>114</v>
      </c>
      <c r="BM300" s="239" t="s">
        <v>958</v>
      </c>
    </row>
    <row r="301" s="2" customFormat="1">
      <c r="A301" s="38"/>
      <c r="B301" s="39"/>
      <c r="C301" s="40"/>
      <c r="D301" s="241" t="s">
        <v>157</v>
      </c>
      <c r="E301" s="40"/>
      <c r="F301" s="242" t="s">
        <v>959</v>
      </c>
      <c r="G301" s="40"/>
      <c r="H301" s="40"/>
      <c r="I301" s="148"/>
      <c r="J301" s="40"/>
      <c r="K301" s="40"/>
      <c r="L301" s="44"/>
      <c r="M301" s="243"/>
      <c r="N301" s="244"/>
      <c r="O301" s="84"/>
      <c r="P301" s="84"/>
      <c r="Q301" s="84"/>
      <c r="R301" s="84"/>
      <c r="S301" s="84"/>
      <c r="T301" s="85"/>
      <c r="U301" s="38"/>
      <c r="V301" s="38"/>
      <c r="W301" s="38"/>
      <c r="X301" s="38"/>
      <c r="Y301" s="38"/>
      <c r="Z301" s="38"/>
      <c r="AA301" s="38"/>
      <c r="AB301" s="38"/>
      <c r="AC301" s="38"/>
      <c r="AD301" s="38"/>
      <c r="AE301" s="38"/>
      <c r="AT301" s="17" t="s">
        <v>157</v>
      </c>
      <c r="AU301" s="17" t="s">
        <v>83</v>
      </c>
    </row>
    <row r="302" s="2" customFormat="1">
      <c r="A302" s="38"/>
      <c r="B302" s="39"/>
      <c r="C302" s="40"/>
      <c r="D302" s="241" t="s">
        <v>159</v>
      </c>
      <c r="E302" s="40"/>
      <c r="F302" s="245" t="s">
        <v>960</v>
      </c>
      <c r="G302" s="40"/>
      <c r="H302" s="40"/>
      <c r="I302" s="148"/>
      <c r="J302" s="40"/>
      <c r="K302" s="40"/>
      <c r="L302" s="44"/>
      <c r="M302" s="243"/>
      <c r="N302" s="244"/>
      <c r="O302" s="84"/>
      <c r="P302" s="84"/>
      <c r="Q302" s="84"/>
      <c r="R302" s="84"/>
      <c r="S302" s="84"/>
      <c r="T302" s="85"/>
      <c r="U302" s="38"/>
      <c r="V302" s="38"/>
      <c r="W302" s="38"/>
      <c r="X302" s="38"/>
      <c r="Y302" s="38"/>
      <c r="Z302" s="38"/>
      <c r="AA302" s="38"/>
      <c r="AB302" s="38"/>
      <c r="AC302" s="38"/>
      <c r="AD302" s="38"/>
      <c r="AE302" s="38"/>
      <c r="AT302" s="17" t="s">
        <v>159</v>
      </c>
      <c r="AU302" s="17" t="s">
        <v>83</v>
      </c>
    </row>
    <row r="303" s="15" customFormat="1">
      <c r="A303" s="15"/>
      <c r="B303" s="278"/>
      <c r="C303" s="279"/>
      <c r="D303" s="241" t="s">
        <v>173</v>
      </c>
      <c r="E303" s="280" t="s">
        <v>19</v>
      </c>
      <c r="F303" s="281" t="s">
        <v>961</v>
      </c>
      <c r="G303" s="279"/>
      <c r="H303" s="280" t="s">
        <v>19</v>
      </c>
      <c r="I303" s="282"/>
      <c r="J303" s="279"/>
      <c r="K303" s="279"/>
      <c r="L303" s="283"/>
      <c r="M303" s="284"/>
      <c r="N303" s="285"/>
      <c r="O303" s="285"/>
      <c r="P303" s="285"/>
      <c r="Q303" s="285"/>
      <c r="R303" s="285"/>
      <c r="S303" s="285"/>
      <c r="T303" s="286"/>
      <c r="U303" s="15"/>
      <c r="V303" s="15"/>
      <c r="W303" s="15"/>
      <c r="X303" s="15"/>
      <c r="Y303" s="15"/>
      <c r="Z303" s="15"/>
      <c r="AA303" s="15"/>
      <c r="AB303" s="15"/>
      <c r="AC303" s="15"/>
      <c r="AD303" s="15"/>
      <c r="AE303" s="15"/>
      <c r="AT303" s="287" t="s">
        <v>173</v>
      </c>
      <c r="AU303" s="287" t="s">
        <v>83</v>
      </c>
      <c r="AV303" s="15" t="s">
        <v>81</v>
      </c>
      <c r="AW303" s="15" t="s">
        <v>35</v>
      </c>
      <c r="AX303" s="15" t="s">
        <v>74</v>
      </c>
      <c r="AY303" s="287" t="s">
        <v>148</v>
      </c>
    </row>
    <row r="304" s="13" customFormat="1">
      <c r="A304" s="13"/>
      <c r="B304" s="246"/>
      <c r="C304" s="247"/>
      <c r="D304" s="241" t="s">
        <v>173</v>
      </c>
      <c r="E304" s="248" t="s">
        <v>19</v>
      </c>
      <c r="F304" s="249" t="s">
        <v>962</v>
      </c>
      <c r="G304" s="247"/>
      <c r="H304" s="250">
        <v>31.899999999999999</v>
      </c>
      <c r="I304" s="251"/>
      <c r="J304" s="247"/>
      <c r="K304" s="247"/>
      <c r="L304" s="252"/>
      <c r="M304" s="253"/>
      <c r="N304" s="254"/>
      <c r="O304" s="254"/>
      <c r="P304" s="254"/>
      <c r="Q304" s="254"/>
      <c r="R304" s="254"/>
      <c r="S304" s="254"/>
      <c r="T304" s="255"/>
      <c r="U304" s="13"/>
      <c r="V304" s="13"/>
      <c r="W304" s="13"/>
      <c r="X304" s="13"/>
      <c r="Y304" s="13"/>
      <c r="Z304" s="13"/>
      <c r="AA304" s="13"/>
      <c r="AB304" s="13"/>
      <c r="AC304" s="13"/>
      <c r="AD304" s="13"/>
      <c r="AE304" s="13"/>
      <c r="AT304" s="256" t="s">
        <v>173</v>
      </c>
      <c r="AU304" s="256" t="s">
        <v>83</v>
      </c>
      <c r="AV304" s="13" t="s">
        <v>83</v>
      </c>
      <c r="AW304" s="13" t="s">
        <v>35</v>
      </c>
      <c r="AX304" s="13" t="s">
        <v>81</v>
      </c>
      <c r="AY304" s="256" t="s">
        <v>148</v>
      </c>
    </row>
    <row r="305" s="2" customFormat="1" ht="16.5" customHeight="1">
      <c r="A305" s="38"/>
      <c r="B305" s="39"/>
      <c r="C305" s="228" t="s">
        <v>366</v>
      </c>
      <c r="D305" s="228" t="s">
        <v>151</v>
      </c>
      <c r="E305" s="229" t="s">
        <v>963</v>
      </c>
      <c r="F305" s="230" t="s">
        <v>964</v>
      </c>
      <c r="G305" s="231" t="s">
        <v>258</v>
      </c>
      <c r="H305" s="232">
        <v>22.276</v>
      </c>
      <c r="I305" s="233"/>
      <c r="J305" s="234">
        <f>ROUND(I305*H305,2)</f>
        <v>0</v>
      </c>
      <c r="K305" s="230" t="s">
        <v>716</v>
      </c>
      <c r="L305" s="44"/>
      <c r="M305" s="235" t="s">
        <v>19</v>
      </c>
      <c r="N305" s="236" t="s">
        <v>45</v>
      </c>
      <c r="O305" s="84"/>
      <c r="P305" s="237">
        <f>O305*H305</f>
        <v>0</v>
      </c>
      <c r="Q305" s="237">
        <v>0.21251999999999999</v>
      </c>
      <c r="R305" s="237">
        <f>Q305*H305</f>
        <v>4.7340955199999994</v>
      </c>
      <c r="S305" s="237">
        <v>0</v>
      </c>
      <c r="T305" s="238">
        <f>S305*H305</f>
        <v>0</v>
      </c>
      <c r="U305" s="38"/>
      <c r="V305" s="38"/>
      <c r="W305" s="38"/>
      <c r="X305" s="38"/>
      <c r="Y305" s="38"/>
      <c r="Z305" s="38"/>
      <c r="AA305" s="38"/>
      <c r="AB305" s="38"/>
      <c r="AC305" s="38"/>
      <c r="AD305" s="38"/>
      <c r="AE305" s="38"/>
      <c r="AR305" s="239" t="s">
        <v>114</v>
      </c>
      <c r="AT305" s="239" t="s">
        <v>151</v>
      </c>
      <c r="AU305" s="239" t="s">
        <v>83</v>
      </c>
      <c r="AY305" s="17" t="s">
        <v>148</v>
      </c>
      <c r="BE305" s="240">
        <f>IF(N305="základní",J305,0)</f>
        <v>0</v>
      </c>
      <c r="BF305" s="240">
        <f>IF(N305="snížená",J305,0)</f>
        <v>0</v>
      </c>
      <c r="BG305" s="240">
        <f>IF(N305="zákl. přenesená",J305,0)</f>
        <v>0</v>
      </c>
      <c r="BH305" s="240">
        <f>IF(N305="sníž. přenesená",J305,0)</f>
        <v>0</v>
      </c>
      <c r="BI305" s="240">
        <f>IF(N305="nulová",J305,0)</f>
        <v>0</v>
      </c>
      <c r="BJ305" s="17" t="s">
        <v>81</v>
      </c>
      <c r="BK305" s="240">
        <f>ROUND(I305*H305,2)</f>
        <v>0</v>
      </c>
      <c r="BL305" s="17" t="s">
        <v>114</v>
      </c>
      <c r="BM305" s="239" t="s">
        <v>965</v>
      </c>
    </row>
    <row r="306" s="2" customFormat="1">
      <c r="A306" s="38"/>
      <c r="B306" s="39"/>
      <c r="C306" s="40"/>
      <c r="D306" s="241" t="s">
        <v>157</v>
      </c>
      <c r="E306" s="40"/>
      <c r="F306" s="242" t="s">
        <v>966</v>
      </c>
      <c r="G306" s="40"/>
      <c r="H306" s="40"/>
      <c r="I306" s="148"/>
      <c r="J306" s="40"/>
      <c r="K306" s="40"/>
      <c r="L306" s="44"/>
      <c r="M306" s="243"/>
      <c r="N306" s="244"/>
      <c r="O306" s="84"/>
      <c r="P306" s="84"/>
      <c r="Q306" s="84"/>
      <c r="R306" s="84"/>
      <c r="S306" s="84"/>
      <c r="T306" s="85"/>
      <c r="U306" s="38"/>
      <c r="V306" s="38"/>
      <c r="W306" s="38"/>
      <c r="X306" s="38"/>
      <c r="Y306" s="38"/>
      <c r="Z306" s="38"/>
      <c r="AA306" s="38"/>
      <c r="AB306" s="38"/>
      <c r="AC306" s="38"/>
      <c r="AD306" s="38"/>
      <c r="AE306" s="38"/>
      <c r="AT306" s="17" t="s">
        <v>157</v>
      </c>
      <c r="AU306" s="17" t="s">
        <v>83</v>
      </c>
    </row>
    <row r="307" s="2" customFormat="1">
      <c r="A307" s="38"/>
      <c r="B307" s="39"/>
      <c r="C307" s="40"/>
      <c r="D307" s="241" t="s">
        <v>159</v>
      </c>
      <c r="E307" s="40"/>
      <c r="F307" s="245" t="s">
        <v>967</v>
      </c>
      <c r="G307" s="40"/>
      <c r="H307" s="40"/>
      <c r="I307" s="148"/>
      <c r="J307" s="40"/>
      <c r="K307" s="40"/>
      <c r="L307" s="44"/>
      <c r="M307" s="243"/>
      <c r="N307" s="244"/>
      <c r="O307" s="84"/>
      <c r="P307" s="84"/>
      <c r="Q307" s="84"/>
      <c r="R307" s="84"/>
      <c r="S307" s="84"/>
      <c r="T307" s="85"/>
      <c r="U307" s="38"/>
      <c r="V307" s="38"/>
      <c r="W307" s="38"/>
      <c r="X307" s="38"/>
      <c r="Y307" s="38"/>
      <c r="Z307" s="38"/>
      <c r="AA307" s="38"/>
      <c r="AB307" s="38"/>
      <c r="AC307" s="38"/>
      <c r="AD307" s="38"/>
      <c r="AE307" s="38"/>
      <c r="AT307" s="17" t="s">
        <v>159</v>
      </c>
      <c r="AU307" s="17" t="s">
        <v>83</v>
      </c>
    </row>
    <row r="308" s="2" customFormat="1" ht="21.75" customHeight="1">
      <c r="A308" s="38"/>
      <c r="B308" s="39"/>
      <c r="C308" s="228" t="s">
        <v>372</v>
      </c>
      <c r="D308" s="228" t="s">
        <v>151</v>
      </c>
      <c r="E308" s="229" t="s">
        <v>968</v>
      </c>
      <c r="F308" s="230" t="s">
        <v>969</v>
      </c>
      <c r="G308" s="231" t="s">
        <v>258</v>
      </c>
      <c r="H308" s="232">
        <v>22.276</v>
      </c>
      <c r="I308" s="233"/>
      <c r="J308" s="234">
        <f>ROUND(I308*H308,2)</f>
        <v>0</v>
      </c>
      <c r="K308" s="230" t="s">
        <v>716</v>
      </c>
      <c r="L308" s="44"/>
      <c r="M308" s="235" t="s">
        <v>19</v>
      </c>
      <c r="N308" s="236" t="s">
        <v>45</v>
      </c>
      <c r="O308" s="84"/>
      <c r="P308" s="237">
        <f>O308*H308</f>
        <v>0</v>
      </c>
      <c r="Q308" s="237">
        <v>1.031199</v>
      </c>
      <c r="R308" s="237">
        <f>Q308*H308</f>
        <v>22.970988924</v>
      </c>
      <c r="S308" s="237">
        <v>0</v>
      </c>
      <c r="T308" s="238">
        <f>S308*H308</f>
        <v>0</v>
      </c>
      <c r="U308" s="38"/>
      <c r="V308" s="38"/>
      <c r="W308" s="38"/>
      <c r="X308" s="38"/>
      <c r="Y308" s="38"/>
      <c r="Z308" s="38"/>
      <c r="AA308" s="38"/>
      <c r="AB308" s="38"/>
      <c r="AC308" s="38"/>
      <c r="AD308" s="38"/>
      <c r="AE308" s="38"/>
      <c r="AR308" s="239" t="s">
        <v>114</v>
      </c>
      <c r="AT308" s="239" t="s">
        <v>151</v>
      </c>
      <c r="AU308" s="239" t="s">
        <v>83</v>
      </c>
      <c r="AY308" s="17" t="s">
        <v>148</v>
      </c>
      <c r="BE308" s="240">
        <f>IF(N308="základní",J308,0)</f>
        <v>0</v>
      </c>
      <c r="BF308" s="240">
        <f>IF(N308="snížená",J308,0)</f>
        <v>0</v>
      </c>
      <c r="BG308" s="240">
        <f>IF(N308="zákl. přenesená",J308,0)</f>
        <v>0</v>
      </c>
      <c r="BH308" s="240">
        <f>IF(N308="sníž. přenesená",J308,0)</f>
        <v>0</v>
      </c>
      <c r="BI308" s="240">
        <f>IF(N308="nulová",J308,0)</f>
        <v>0</v>
      </c>
      <c r="BJ308" s="17" t="s">
        <v>81</v>
      </c>
      <c r="BK308" s="240">
        <f>ROUND(I308*H308,2)</f>
        <v>0</v>
      </c>
      <c r="BL308" s="17" t="s">
        <v>114</v>
      </c>
      <c r="BM308" s="239" t="s">
        <v>970</v>
      </c>
    </row>
    <row r="309" s="2" customFormat="1">
      <c r="A309" s="38"/>
      <c r="B309" s="39"/>
      <c r="C309" s="40"/>
      <c r="D309" s="241" t="s">
        <v>157</v>
      </c>
      <c r="E309" s="40"/>
      <c r="F309" s="242" t="s">
        <v>971</v>
      </c>
      <c r="G309" s="40"/>
      <c r="H309" s="40"/>
      <c r="I309" s="148"/>
      <c r="J309" s="40"/>
      <c r="K309" s="40"/>
      <c r="L309" s="44"/>
      <c r="M309" s="243"/>
      <c r="N309" s="244"/>
      <c r="O309" s="84"/>
      <c r="P309" s="84"/>
      <c r="Q309" s="84"/>
      <c r="R309" s="84"/>
      <c r="S309" s="84"/>
      <c r="T309" s="85"/>
      <c r="U309" s="38"/>
      <c r="V309" s="38"/>
      <c r="W309" s="38"/>
      <c r="X309" s="38"/>
      <c r="Y309" s="38"/>
      <c r="Z309" s="38"/>
      <c r="AA309" s="38"/>
      <c r="AB309" s="38"/>
      <c r="AC309" s="38"/>
      <c r="AD309" s="38"/>
      <c r="AE309" s="38"/>
      <c r="AT309" s="17" t="s">
        <v>157</v>
      </c>
      <c r="AU309" s="17" t="s">
        <v>83</v>
      </c>
    </row>
    <row r="310" s="2" customFormat="1">
      <c r="A310" s="38"/>
      <c r="B310" s="39"/>
      <c r="C310" s="40"/>
      <c r="D310" s="241" t="s">
        <v>159</v>
      </c>
      <c r="E310" s="40"/>
      <c r="F310" s="245" t="s">
        <v>972</v>
      </c>
      <c r="G310" s="40"/>
      <c r="H310" s="40"/>
      <c r="I310" s="148"/>
      <c r="J310" s="40"/>
      <c r="K310" s="40"/>
      <c r="L310" s="44"/>
      <c r="M310" s="243"/>
      <c r="N310" s="244"/>
      <c r="O310" s="84"/>
      <c r="P310" s="84"/>
      <c r="Q310" s="84"/>
      <c r="R310" s="84"/>
      <c r="S310" s="84"/>
      <c r="T310" s="85"/>
      <c r="U310" s="38"/>
      <c r="V310" s="38"/>
      <c r="W310" s="38"/>
      <c r="X310" s="38"/>
      <c r="Y310" s="38"/>
      <c r="Z310" s="38"/>
      <c r="AA310" s="38"/>
      <c r="AB310" s="38"/>
      <c r="AC310" s="38"/>
      <c r="AD310" s="38"/>
      <c r="AE310" s="38"/>
      <c r="AT310" s="17" t="s">
        <v>159</v>
      </c>
      <c r="AU310" s="17" t="s">
        <v>83</v>
      </c>
    </row>
    <row r="311" s="15" customFormat="1">
      <c r="A311" s="15"/>
      <c r="B311" s="278"/>
      <c r="C311" s="279"/>
      <c r="D311" s="241" t="s">
        <v>173</v>
      </c>
      <c r="E311" s="280" t="s">
        <v>19</v>
      </c>
      <c r="F311" s="281" t="s">
        <v>973</v>
      </c>
      <c r="G311" s="279"/>
      <c r="H311" s="280" t="s">
        <v>19</v>
      </c>
      <c r="I311" s="282"/>
      <c r="J311" s="279"/>
      <c r="K311" s="279"/>
      <c r="L311" s="283"/>
      <c r="M311" s="284"/>
      <c r="N311" s="285"/>
      <c r="O311" s="285"/>
      <c r="P311" s="285"/>
      <c r="Q311" s="285"/>
      <c r="R311" s="285"/>
      <c r="S311" s="285"/>
      <c r="T311" s="286"/>
      <c r="U311" s="15"/>
      <c r="V311" s="15"/>
      <c r="W311" s="15"/>
      <c r="X311" s="15"/>
      <c r="Y311" s="15"/>
      <c r="Z311" s="15"/>
      <c r="AA311" s="15"/>
      <c r="AB311" s="15"/>
      <c r="AC311" s="15"/>
      <c r="AD311" s="15"/>
      <c r="AE311" s="15"/>
      <c r="AT311" s="287" t="s">
        <v>173</v>
      </c>
      <c r="AU311" s="287" t="s">
        <v>83</v>
      </c>
      <c r="AV311" s="15" t="s">
        <v>81</v>
      </c>
      <c r="AW311" s="15" t="s">
        <v>35</v>
      </c>
      <c r="AX311" s="15" t="s">
        <v>74</v>
      </c>
      <c r="AY311" s="287" t="s">
        <v>148</v>
      </c>
    </row>
    <row r="312" s="13" customFormat="1">
      <c r="A312" s="13"/>
      <c r="B312" s="246"/>
      <c r="C312" s="247"/>
      <c r="D312" s="241" t="s">
        <v>173</v>
      </c>
      <c r="E312" s="248" t="s">
        <v>19</v>
      </c>
      <c r="F312" s="249" t="s">
        <v>974</v>
      </c>
      <c r="G312" s="247"/>
      <c r="H312" s="250">
        <v>7.9379999999999997</v>
      </c>
      <c r="I312" s="251"/>
      <c r="J312" s="247"/>
      <c r="K312" s="247"/>
      <c r="L312" s="252"/>
      <c r="M312" s="253"/>
      <c r="N312" s="254"/>
      <c r="O312" s="254"/>
      <c r="P312" s="254"/>
      <c r="Q312" s="254"/>
      <c r="R312" s="254"/>
      <c r="S312" s="254"/>
      <c r="T312" s="255"/>
      <c r="U312" s="13"/>
      <c r="V312" s="13"/>
      <c r="W312" s="13"/>
      <c r="X312" s="13"/>
      <c r="Y312" s="13"/>
      <c r="Z312" s="13"/>
      <c r="AA312" s="13"/>
      <c r="AB312" s="13"/>
      <c r="AC312" s="13"/>
      <c r="AD312" s="13"/>
      <c r="AE312" s="13"/>
      <c r="AT312" s="256" t="s">
        <v>173</v>
      </c>
      <c r="AU312" s="256" t="s">
        <v>83</v>
      </c>
      <c r="AV312" s="13" t="s">
        <v>83</v>
      </c>
      <c r="AW312" s="13" t="s">
        <v>35</v>
      </c>
      <c r="AX312" s="13" t="s">
        <v>74</v>
      </c>
      <c r="AY312" s="256" t="s">
        <v>148</v>
      </c>
    </row>
    <row r="313" s="15" customFormat="1">
      <c r="A313" s="15"/>
      <c r="B313" s="278"/>
      <c r="C313" s="279"/>
      <c r="D313" s="241" t="s">
        <v>173</v>
      </c>
      <c r="E313" s="280" t="s">
        <v>19</v>
      </c>
      <c r="F313" s="281" t="s">
        <v>975</v>
      </c>
      <c r="G313" s="279"/>
      <c r="H313" s="280" t="s">
        <v>19</v>
      </c>
      <c r="I313" s="282"/>
      <c r="J313" s="279"/>
      <c r="K313" s="279"/>
      <c r="L313" s="283"/>
      <c r="M313" s="284"/>
      <c r="N313" s="285"/>
      <c r="O313" s="285"/>
      <c r="P313" s="285"/>
      <c r="Q313" s="285"/>
      <c r="R313" s="285"/>
      <c r="S313" s="285"/>
      <c r="T313" s="286"/>
      <c r="U313" s="15"/>
      <c r="V313" s="15"/>
      <c r="W313" s="15"/>
      <c r="X313" s="15"/>
      <c r="Y313" s="15"/>
      <c r="Z313" s="15"/>
      <c r="AA313" s="15"/>
      <c r="AB313" s="15"/>
      <c r="AC313" s="15"/>
      <c r="AD313" s="15"/>
      <c r="AE313" s="15"/>
      <c r="AT313" s="287" t="s">
        <v>173</v>
      </c>
      <c r="AU313" s="287" t="s">
        <v>83</v>
      </c>
      <c r="AV313" s="15" t="s">
        <v>81</v>
      </c>
      <c r="AW313" s="15" t="s">
        <v>35</v>
      </c>
      <c r="AX313" s="15" t="s">
        <v>74</v>
      </c>
      <c r="AY313" s="287" t="s">
        <v>148</v>
      </c>
    </row>
    <row r="314" s="13" customFormat="1">
      <c r="A314" s="13"/>
      <c r="B314" s="246"/>
      <c r="C314" s="247"/>
      <c r="D314" s="241" t="s">
        <v>173</v>
      </c>
      <c r="E314" s="248" t="s">
        <v>19</v>
      </c>
      <c r="F314" s="249" t="s">
        <v>976</v>
      </c>
      <c r="G314" s="247"/>
      <c r="H314" s="250">
        <v>14.337999999999999</v>
      </c>
      <c r="I314" s="251"/>
      <c r="J314" s="247"/>
      <c r="K314" s="247"/>
      <c r="L314" s="252"/>
      <c r="M314" s="253"/>
      <c r="N314" s="254"/>
      <c r="O314" s="254"/>
      <c r="P314" s="254"/>
      <c r="Q314" s="254"/>
      <c r="R314" s="254"/>
      <c r="S314" s="254"/>
      <c r="T314" s="255"/>
      <c r="U314" s="13"/>
      <c r="V314" s="13"/>
      <c r="W314" s="13"/>
      <c r="X314" s="13"/>
      <c r="Y314" s="13"/>
      <c r="Z314" s="13"/>
      <c r="AA314" s="13"/>
      <c r="AB314" s="13"/>
      <c r="AC314" s="13"/>
      <c r="AD314" s="13"/>
      <c r="AE314" s="13"/>
      <c r="AT314" s="256" t="s">
        <v>173</v>
      </c>
      <c r="AU314" s="256" t="s">
        <v>83</v>
      </c>
      <c r="AV314" s="13" t="s">
        <v>83</v>
      </c>
      <c r="AW314" s="13" t="s">
        <v>35</v>
      </c>
      <c r="AX314" s="13" t="s">
        <v>74</v>
      </c>
      <c r="AY314" s="256" t="s">
        <v>148</v>
      </c>
    </row>
    <row r="315" s="14" customFormat="1">
      <c r="A315" s="14"/>
      <c r="B315" s="257"/>
      <c r="C315" s="258"/>
      <c r="D315" s="241" t="s">
        <v>173</v>
      </c>
      <c r="E315" s="259" t="s">
        <v>19</v>
      </c>
      <c r="F315" s="260" t="s">
        <v>184</v>
      </c>
      <c r="G315" s="258"/>
      <c r="H315" s="261">
        <v>22.276</v>
      </c>
      <c r="I315" s="262"/>
      <c r="J315" s="258"/>
      <c r="K315" s="258"/>
      <c r="L315" s="263"/>
      <c r="M315" s="264"/>
      <c r="N315" s="265"/>
      <c r="O315" s="265"/>
      <c r="P315" s="265"/>
      <c r="Q315" s="265"/>
      <c r="R315" s="265"/>
      <c r="S315" s="265"/>
      <c r="T315" s="266"/>
      <c r="U315" s="14"/>
      <c r="V315" s="14"/>
      <c r="W315" s="14"/>
      <c r="X315" s="14"/>
      <c r="Y315" s="14"/>
      <c r="Z315" s="14"/>
      <c r="AA315" s="14"/>
      <c r="AB315" s="14"/>
      <c r="AC315" s="14"/>
      <c r="AD315" s="14"/>
      <c r="AE315" s="14"/>
      <c r="AT315" s="267" t="s">
        <v>173</v>
      </c>
      <c r="AU315" s="267" t="s">
        <v>83</v>
      </c>
      <c r="AV315" s="14" t="s">
        <v>114</v>
      </c>
      <c r="AW315" s="14" t="s">
        <v>35</v>
      </c>
      <c r="AX315" s="14" t="s">
        <v>81</v>
      </c>
      <c r="AY315" s="267" t="s">
        <v>148</v>
      </c>
    </row>
    <row r="316" s="2" customFormat="1" ht="21.75" customHeight="1">
      <c r="A316" s="38"/>
      <c r="B316" s="39"/>
      <c r="C316" s="228" t="s">
        <v>378</v>
      </c>
      <c r="D316" s="228" t="s">
        <v>151</v>
      </c>
      <c r="E316" s="229" t="s">
        <v>860</v>
      </c>
      <c r="F316" s="230" t="s">
        <v>861</v>
      </c>
      <c r="G316" s="231" t="s">
        <v>203</v>
      </c>
      <c r="H316" s="232">
        <v>0.13200000000000001</v>
      </c>
      <c r="I316" s="233"/>
      <c r="J316" s="234">
        <f>ROUND(I316*H316,2)</f>
        <v>0</v>
      </c>
      <c r="K316" s="230" t="s">
        <v>716</v>
      </c>
      <c r="L316" s="44"/>
      <c r="M316" s="235" t="s">
        <v>19</v>
      </c>
      <c r="N316" s="236" t="s">
        <v>45</v>
      </c>
      <c r="O316" s="84"/>
      <c r="P316" s="237">
        <f>O316*H316</f>
        <v>0</v>
      </c>
      <c r="Q316" s="237">
        <v>1.0597380000000001</v>
      </c>
      <c r="R316" s="237">
        <f>Q316*H316</f>
        <v>0.13988541600000001</v>
      </c>
      <c r="S316" s="237">
        <v>0</v>
      </c>
      <c r="T316" s="238">
        <f>S316*H316</f>
        <v>0</v>
      </c>
      <c r="U316" s="38"/>
      <c r="V316" s="38"/>
      <c r="W316" s="38"/>
      <c r="X316" s="38"/>
      <c r="Y316" s="38"/>
      <c r="Z316" s="38"/>
      <c r="AA316" s="38"/>
      <c r="AB316" s="38"/>
      <c r="AC316" s="38"/>
      <c r="AD316" s="38"/>
      <c r="AE316" s="38"/>
      <c r="AR316" s="239" t="s">
        <v>114</v>
      </c>
      <c r="AT316" s="239" t="s">
        <v>151</v>
      </c>
      <c r="AU316" s="239" t="s">
        <v>83</v>
      </c>
      <c r="AY316" s="17" t="s">
        <v>148</v>
      </c>
      <c r="BE316" s="240">
        <f>IF(N316="základní",J316,0)</f>
        <v>0</v>
      </c>
      <c r="BF316" s="240">
        <f>IF(N316="snížená",J316,0)</f>
        <v>0</v>
      </c>
      <c r="BG316" s="240">
        <f>IF(N316="zákl. přenesená",J316,0)</f>
        <v>0</v>
      </c>
      <c r="BH316" s="240">
        <f>IF(N316="sníž. přenesená",J316,0)</f>
        <v>0</v>
      </c>
      <c r="BI316" s="240">
        <f>IF(N316="nulová",J316,0)</f>
        <v>0</v>
      </c>
      <c r="BJ316" s="17" t="s">
        <v>81</v>
      </c>
      <c r="BK316" s="240">
        <f>ROUND(I316*H316,2)</f>
        <v>0</v>
      </c>
      <c r="BL316" s="17" t="s">
        <v>114</v>
      </c>
      <c r="BM316" s="239" t="s">
        <v>977</v>
      </c>
    </row>
    <row r="317" s="2" customFormat="1">
      <c r="A317" s="38"/>
      <c r="B317" s="39"/>
      <c r="C317" s="40"/>
      <c r="D317" s="241" t="s">
        <v>157</v>
      </c>
      <c r="E317" s="40"/>
      <c r="F317" s="242" t="s">
        <v>863</v>
      </c>
      <c r="G317" s="40"/>
      <c r="H317" s="40"/>
      <c r="I317" s="148"/>
      <c r="J317" s="40"/>
      <c r="K317" s="40"/>
      <c r="L317" s="44"/>
      <c r="M317" s="243"/>
      <c r="N317" s="244"/>
      <c r="O317" s="84"/>
      <c r="P317" s="84"/>
      <c r="Q317" s="84"/>
      <c r="R317" s="84"/>
      <c r="S317" s="84"/>
      <c r="T317" s="85"/>
      <c r="U317" s="38"/>
      <c r="V317" s="38"/>
      <c r="W317" s="38"/>
      <c r="X317" s="38"/>
      <c r="Y317" s="38"/>
      <c r="Z317" s="38"/>
      <c r="AA317" s="38"/>
      <c r="AB317" s="38"/>
      <c r="AC317" s="38"/>
      <c r="AD317" s="38"/>
      <c r="AE317" s="38"/>
      <c r="AT317" s="17" t="s">
        <v>157</v>
      </c>
      <c r="AU317" s="17" t="s">
        <v>83</v>
      </c>
    </row>
    <row r="318" s="2" customFormat="1">
      <c r="A318" s="38"/>
      <c r="B318" s="39"/>
      <c r="C318" s="40"/>
      <c r="D318" s="241" t="s">
        <v>159</v>
      </c>
      <c r="E318" s="40"/>
      <c r="F318" s="245" t="s">
        <v>864</v>
      </c>
      <c r="G318" s="40"/>
      <c r="H318" s="40"/>
      <c r="I318" s="148"/>
      <c r="J318" s="40"/>
      <c r="K318" s="40"/>
      <c r="L318" s="44"/>
      <c r="M318" s="243"/>
      <c r="N318" s="244"/>
      <c r="O318" s="84"/>
      <c r="P318" s="84"/>
      <c r="Q318" s="84"/>
      <c r="R318" s="84"/>
      <c r="S318" s="84"/>
      <c r="T318" s="85"/>
      <c r="U318" s="38"/>
      <c r="V318" s="38"/>
      <c r="W318" s="38"/>
      <c r="X318" s="38"/>
      <c r="Y318" s="38"/>
      <c r="Z318" s="38"/>
      <c r="AA318" s="38"/>
      <c r="AB318" s="38"/>
      <c r="AC318" s="38"/>
      <c r="AD318" s="38"/>
      <c r="AE318" s="38"/>
      <c r="AT318" s="17" t="s">
        <v>159</v>
      </c>
      <c r="AU318" s="17" t="s">
        <v>83</v>
      </c>
    </row>
    <row r="319" s="2" customFormat="1">
      <c r="A319" s="38"/>
      <c r="B319" s="39"/>
      <c r="C319" s="40"/>
      <c r="D319" s="241" t="s">
        <v>695</v>
      </c>
      <c r="E319" s="40"/>
      <c r="F319" s="245" t="s">
        <v>978</v>
      </c>
      <c r="G319" s="40"/>
      <c r="H319" s="40"/>
      <c r="I319" s="148"/>
      <c r="J319" s="40"/>
      <c r="K319" s="40"/>
      <c r="L319" s="44"/>
      <c r="M319" s="243"/>
      <c r="N319" s="244"/>
      <c r="O319" s="84"/>
      <c r="P319" s="84"/>
      <c r="Q319" s="84"/>
      <c r="R319" s="84"/>
      <c r="S319" s="84"/>
      <c r="T319" s="85"/>
      <c r="U319" s="38"/>
      <c r="V319" s="38"/>
      <c r="W319" s="38"/>
      <c r="X319" s="38"/>
      <c r="Y319" s="38"/>
      <c r="Z319" s="38"/>
      <c r="AA319" s="38"/>
      <c r="AB319" s="38"/>
      <c r="AC319" s="38"/>
      <c r="AD319" s="38"/>
      <c r="AE319" s="38"/>
      <c r="AT319" s="17" t="s">
        <v>695</v>
      </c>
      <c r="AU319" s="17" t="s">
        <v>83</v>
      </c>
    </row>
    <row r="320" s="13" customFormat="1">
      <c r="A320" s="13"/>
      <c r="B320" s="246"/>
      <c r="C320" s="247"/>
      <c r="D320" s="241" t="s">
        <v>173</v>
      </c>
      <c r="E320" s="248" t="s">
        <v>19</v>
      </c>
      <c r="F320" s="249" t="s">
        <v>979</v>
      </c>
      <c r="G320" s="247"/>
      <c r="H320" s="250">
        <v>0.13200000000000001</v>
      </c>
      <c r="I320" s="251"/>
      <c r="J320" s="247"/>
      <c r="K320" s="247"/>
      <c r="L320" s="252"/>
      <c r="M320" s="253"/>
      <c r="N320" s="254"/>
      <c r="O320" s="254"/>
      <c r="P320" s="254"/>
      <c r="Q320" s="254"/>
      <c r="R320" s="254"/>
      <c r="S320" s="254"/>
      <c r="T320" s="255"/>
      <c r="U320" s="13"/>
      <c r="V320" s="13"/>
      <c r="W320" s="13"/>
      <c r="X320" s="13"/>
      <c r="Y320" s="13"/>
      <c r="Z320" s="13"/>
      <c r="AA320" s="13"/>
      <c r="AB320" s="13"/>
      <c r="AC320" s="13"/>
      <c r="AD320" s="13"/>
      <c r="AE320" s="13"/>
      <c r="AT320" s="256" t="s">
        <v>173</v>
      </c>
      <c r="AU320" s="256" t="s">
        <v>83</v>
      </c>
      <c r="AV320" s="13" t="s">
        <v>83</v>
      </c>
      <c r="AW320" s="13" t="s">
        <v>35</v>
      </c>
      <c r="AX320" s="13" t="s">
        <v>81</v>
      </c>
      <c r="AY320" s="256" t="s">
        <v>148</v>
      </c>
    </row>
    <row r="321" s="12" customFormat="1" ht="22.8" customHeight="1">
      <c r="A321" s="12"/>
      <c r="B321" s="212"/>
      <c r="C321" s="213"/>
      <c r="D321" s="214" t="s">
        <v>73</v>
      </c>
      <c r="E321" s="226" t="s">
        <v>207</v>
      </c>
      <c r="F321" s="226" t="s">
        <v>980</v>
      </c>
      <c r="G321" s="213"/>
      <c r="H321" s="213"/>
      <c r="I321" s="216"/>
      <c r="J321" s="227">
        <f>BK321</f>
        <v>0</v>
      </c>
      <c r="K321" s="213"/>
      <c r="L321" s="218"/>
      <c r="M321" s="219"/>
      <c r="N321" s="220"/>
      <c r="O321" s="220"/>
      <c r="P321" s="221">
        <f>SUM(P322:P333)</f>
        <v>0</v>
      </c>
      <c r="Q321" s="220"/>
      <c r="R321" s="221">
        <f>SUM(R322:R333)</f>
        <v>17.663309120000001</v>
      </c>
      <c r="S321" s="220"/>
      <c r="T321" s="222">
        <f>SUM(T322:T333)</f>
        <v>0</v>
      </c>
      <c r="U321" s="12"/>
      <c r="V321" s="12"/>
      <c r="W321" s="12"/>
      <c r="X321" s="12"/>
      <c r="Y321" s="12"/>
      <c r="Z321" s="12"/>
      <c r="AA321" s="12"/>
      <c r="AB321" s="12"/>
      <c r="AC321" s="12"/>
      <c r="AD321" s="12"/>
      <c r="AE321" s="12"/>
      <c r="AR321" s="223" t="s">
        <v>81</v>
      </c>
      <c r="AT321" s="224" t="s">
        <v>73</v>
      </c>
      <c r="AU321" s="224" t="s">
        <v>81</v>
      </c>
      <c r="AY321" s="223" t="s">
        <v>148</v>
      </c>
      <c r="BK321" s="225">
        <f>SUM(BK322:BK333)</f>
        <v>0</v>
      </c>
    </row>
    <row r="322" s="2" customFormat="1" ht="21.75" customHeight="1">
      <c r="A322" s="38"/>
      <c r="B322" s="39"/>
      <c r="C322" s="228" t="s">
        <v>383</v>
      </c>
      <c r="D322" s="228" t="s">
        <v>151</v>
      </c>
      <c r="E322" s="229" t="s">
        <v>981</v>
      </c>
      <c r="F322" s="230" t="s">
        <v>982</v>
      </c>
      <c r="G322" s="231" t="s">
        <v>273</v>
      </c>
      <c r="H322" s="232">
        <v>13.800000000000001</v>
      </c>
      <c r="I322" s="233"/>
      <c r="J322" s="234">
        <f>ROUND(I322*H322,2)</f>
        <v>0</v>
      </c>
      <c r="K322" s="230" t="s">
        <v>716</v>
      </c>
      <c r="L322" s="44"/>
      <c r="M322" s="235" t="s">
        <v>19</v>
      </c>
      <c r="N322" s="236" t="s">
        <v>45</v>
      </c>
      <c r="O322" s="84"/>
      <c r="P322" s="237">
        <f>O322*H322</f>
        <v>0</v>
      </c>
      <c r="Q322" s="237">
        <v>2.2399999999999999E-05</v>
      </c>
      <c r="R322" s="237">
        <f>Q322*H322</f>
        <v>0.00030912000000000002</v>
      </c>
      <c r="S322" s="237">
        <v>0</v>
      </c>
      <c r="T322" s="238">
        <f>S322*H322</f>
        <v>0</v>
      </c>
      <c r="U322" s="38"/>
      <c r="V322" s="38"/>
      <c r="W322" s="38"/>
      <c r="X322" s="38"/>
      <c r="Y322" s="38"/>
      <c r="Z322" s="38"/>
      <c r="AA322" s="38"/>
      <c r="AB322" s="38"/>
      <c r="AC322" s="38"/>
      <c r="AD322" s="38"/>
      <c r="AE322" s="38"/>
      <c r="AR322" s="239" t="s">
        <v>114</v>
      </c>
      <c r="AT322" s="239" t="s">
        <v>151</v>
      </c>
      <c r="AU322" s="239" t="s">
        <v>83</v>
      </c>
      <c r="AY322" s="17" t="s">
        <v>148</v>
      </c>
      <c r="BE322" s="240">
        <f>IF(N322="základní",J322,0)</f>
        <v>0</v>
      </c>
      <c r="BF322" s="240">
        <f>IF(N322="snížená",J322,0)</f>
        <v>0</v>
      </c>
      <c r="BG322" s="240">
        <f>IF(N322="zákl. přenesená",J322,0)</f>
        <v>0</v>
      </c>
      <c r="BH322" s="240">
        <f>IF(N322="sníž. přenesená",J322,0)</f>
        <v>0</v>
      </c>
      <c r="BI322" s="240">
        <f>IF(N322="nulová",J322,0)</f>
        <v>0</v>
      </c>
      <c r="BJ322" s="17" t="s">
        <v>81</v>
      </c>
      <c r="BK322" s="240">
        <f>ROUND(I322*H322,2)</f>
        <v>0</v>
      </c>
      <c r="BL322" s="17" t="s">
        <v>114</v>
      </c>
      <c r="BM322" s="239" t="s">
        <v>983</v>
      </c>
    </row>
    <row r="323" s="2" customFormat="1">
      <c r="A323" s="38"/>
      <c r="B323" s="39"/>
      <c r="C323" s="40"/>
      <c r="D323" s="241" t="s">
        <v>157</v>
      </c>
      <c r="E323" s="40"/>
      <c r="F323" s="242" t="s">
        <v>984</v>
      </c>
      <c r="G323" s="40"/>
      <c r="H323" s="40"/>
      <c r="I323" s="148"/>
      <c r="J323" s="40"/>
      <c r="K323" s="40"/>
      <c r="L323" s="44"/>
      <c r="M323" s="243"/>
      <c r="N323" s="244"/>
      <c r="O323" s="84"/>
      <c r="P323" s="84"/>
      <c r="Q323" s="84"/>
      <c r="R323" s="84"/>
      <c r="S323" s="84"/>
      <c r="T323" s="85"/>
      <c r="U323" s="38"/>
      <c r="V323" s="38"/>
      <c r="W323" s="38"/>
      <c r="X323" s="38"/>
      <c r="Y323" s="38"/>
      <c r="Z323" s="38"/>
      <c r="AA323" s="38"/>
      <c r="AB323" s="38"/>
      <c r="AC323" s="38"/>
      <c r="AD323" s="38"/>
      <c r="AE323" s="38"/>
      <c r="AT323" s="17" t="s">
        <v>157</v>
      </c>
      <c r="AU323" s="17" t="s">
        <v>83</v>
      </c>
    </row>
    <row r="324" s="2" customFormat="1">
      <c r="A324" s="38"/>
      <c r="B324" s="39"/>
      <c r="C324" s="40"/>
      <c r="D324" s="241" t="s">
        <v>159</v>
      </c>
      <c r="E324" s="40"/>
      <c r="F324" s="245" t="s">
        <v>985</v>
      </c>
      <c r="G324" s="40"/>
      <c r="H324" s="40"/>
      <c r="I324" s="148"/>
      <c r="J324" s="40"/>
      <c r="K324" s="40"/>
      <c r="L324" s="44"/>
      <c r="M324" s="243"/>
      <c r="N324" s="244"/>
      <c r="O324" s="84"/>
      <c r="P324" s="84"/>
      <c r="Q324" s="84"/>
      <c r="R324" s="84"/>
      <c r="S324" s="84"/>
      <c r="T324" s="85"/>
      <c r="U324" s="38"/>
      <c r="V324" s="38"/>
      <c r="W324" s="38"/>
      <c r="X324" s="38"/>
      <c r="Y324" s="38"/>
      <c r="Z324" s="38"/>
      <c r="AA324" s="38"/>
      <c r="AB324" s="38"/>
      <c r="AC324" s="38"/>
      <c r="AD324" s="38"/>
      <c r="AE324" s="38"/>
      <c r="AT324" s="17" t="s">
        <v>159</v>
      </c>
      <c r="AU324" s="17" t="s">
        <v>83</v>
      </c>
    </row>
    <row r="325" s="2" customFormat="1" ht="16.5" customHeight="1">
      <c r="A325" s="38"/>
      <c r="B325" s="39"/>
      <c r="C325" s="268" t="s">
        <v>388</v>
      </c>
      <c r="D325" s="268" t="s">
        <v>220</v>
      </c>
      <c r="E325" s="269" t="s">
        <v>986</v>
      </c>
      <c r="F325" s="270" t="s">
        <v>987</v>
      </c>
      <c r="G325" s="271" t="s">
        <v>154</v>
      </c>
      <c r="H325" s="272">
        <v>11</v>
      </c>
      <c r="I325" s="273"/>
      <c r="J325" s="274">
        <f>ROUND(I325*H325,2)</f>
        <v>0</v>
      </c>
      <c r="K325" s="270" t="s">
        <v>19</v>
      </c>
      <c r="L325" s="275"/>
      <c r="M325" s="276" t="s">
        <v>19</v>
      </c>
      <c r="N325" s="277" t="s">
        <v>45</v>
      </c>
      <c r="O325" s="84"/>
      <c r="P325" s="237">
        <f>O325*H325</f>
        <v>0</v>
      </c>
      <c r="Q325" s="237">
        <v>1.343</v>
      </c>
      <c r="R325" s="237">
        <f>Q325*H325</f>
        <v>14.773</v>
      </c>
      <c r="S325" s="237">
        <v>0</v>
      </c>
      <c r="T325" s="238">
        <f>S325*H325</f>
        <v>0</v>
      </c>
      <c r="U325" s="38"/>
      <c r="V325" s="38"/>
      <c r="W325" s="38"/>
      <c r="X325" s="38"/>
      <c r="Y325" s="38"/>
      <c r="Z325" s="38"/>
      <c r="AA325" s="38"/>
      <c r="AB325" s="38"/>
      <c r="AC325" s="38"/>
      <c r="AD325" s="38"/>
      <c r="AE325" s="38"/>
      <c r="AR325" s="239" t="s">
        <v>207</v>
      </c>
      <c r="AT325" s="239" t="s">
        <v>220</v>
      </c>
      <c r="AU325" s="239" t="s">
        <v>83</v>
      </c>
      <c r="AY325" s="17" t="s">
        <v>148</v>
      </c>
      <c r="BE325" s="240">
        <f>IF(N325="základní",J325,0)</f>
        <v>0</v>
      </c>
      <c r="BF325" s="240">
        <f>IF(N325="snížená",J325,0)</f>
        <v>0</v>
      </c>
      <c r="BG325" s="240">
        <f>IF(N325="zákl. přenesená",J325,0)</f>
        <v>0</v>
      </c>
      <c r="BH325" s="240">
        <f>IF(N325="sníž. přenesená",J325,0)</f>
        <v>0</v>
      </c>
      <c r="BI325" s="240">
        <f>IF(N325="nulová",J325,0)</f>
        <v>0</v>
      </c>
      <c r="BJ325" s="17" t="s">
        <v>81</v>
      </c>
      <c r="BK325" s="240">
        <f>ROUND(I325*H325,2)</f>
        <v>0</v>
      </c>
      <c r="BL325" s="17" t="s">
        <v>114</v>
      </c>
      <c r="BM325" s="239" t="s">
        <v>988</v>
      </c>
    </row>
    <row r="326" s="2" customFormat="1">
      <c r="A326" s="38"/>
      <c r="B326" s="39"/>
      <c r="C326" s="40"/>
      <c r="D326" s="241" t="s">
        <v>157</v>
      </c>
      <c r="E326" s="40"/>
      <c r="F326" s="242" t="s">
        <v>987</v>
      </c>
      <c r="G326" s="40"/>
      <c r="H326" s="40"/>
      <c r="I326" s="148"/>
      <c r="J326" s="40"/>
      <c r="K326" s="40"/>
      <c r="L326" s="44"/>
      <c r="M326" s="243"/>
      <c r="N326" s="244"/>
      <c r="O326" s="84"/>
      <c r="P326" s="84"/>
      <c r="Q326" s="84"/>
      <c r="R326" s="84"/>
      <c r="S326" s="84"/>
      <c r="T326" s="85"/>
      <c r="U326" s="38"/>
      <c r="V326" s="38"/>
      <c r="W326" s="38"/>
      <c r="X326" s="38"/>
      <c r="Y326" s="38"/>
      <c r="Z326" s="38"/>
      <c r="AA326" s="38"/>
      <c r="AB326" s="38"/>
      <c r="AC326" s="38"/>
      <c r="AD326" s="38"/>
      <c r="AE326" s="38"/>
      <c r="AT326" s="17" t="s">
        <v>157</v>
      </c>
      <c r="AU326" s="17" t="s">
        <v>83</v>
      </c>
    </row>
    <row r="327" s="2" customFormat="1">
      <c r="A327" s="38"/>
      <c r="B327" s="39"/>
      <c r="C327" s="40"/>
      <c r="D327" s="241" t="s">
        <v>695</v>
      </c>
      <c r="E327" s="40"/>
      <c r="F327" s="245" t="s">
        <v>989</v>
      </c>
      <c r="G327" s="40"/>
      <c r="H327" s="40"/>
      <c r="I327" s="148"/>
      <c r="J327" s="40"/>
      <c r="K327" s="40"/>
      <c r="L327" s="44"/>
      <c r="M327" s="243"/>
      <c r="N327" s="244"/>
      <c r="O327" s="84"/>
      <c r="P327" s="84"/>
      <c r="Q327" s="84"/>
      <c r="R327" s="84"/>
      <c r="S327" s="84"/>
      <c r="T327" s="85"/>
      <c r="U327" s="38"/>
      <c r="V327" s="38"/>
      <c r="W327" s="38"/>
      <c r="X327" s="38"/>
      <c r="Y327" s="38"/>
      <c r="Z327" s="38"/>
      <c r="AA327" s="38"/>
      <c r="AB327" s="38"/>
      <c r="AC327" s="38"/>
      <c r="AD327" s="38"/>
      <c r="AE327" s="38"/>
      <c r="AT327" s="17" t="s">
        <v>695</v>
      </c>
      <c r="AU327" s="17" t="s">
        <v>83</v>
      </c>
    </row>
    <row r="328" s="2" customFormat="1" ht="16.5" customHeight="1">
      <c r="A328" s="38"/>
      <c r="B328" s="39"/>
      <c r="C328" s="268" t="s">
        <v>392</v>
      </c>
      <c r="D328" s="268" t="s">
        <v>220</v>
      </c>
      <c r="E328" s="269" t="s">
        <v>990</v>
      </c>
      <c r="F328" s="270" t="s">
        <v>991</v>
      </c>
      <c r="G328" s="271" t="s">
        <v>154</v>
      </c>
      <c r="H328" s="272">
        <v>1</v>
      </c>
      <c r="I328" s="273"/>
      <c r="J328" s="274">
        <f>ROUND(I328*H328,2)</f>
        <v>0</v>
      </c>
      <c r="K328" s="270" t="s">
        <v>19</v>
      </c>
      <c r="L328" s="275"/>
      <c r="M328" s="276" t="s">
        <v>19</v>
      </c>
      <c r="N328" s="277" t="s">
        <v>45</v>
      </c>
      <c r="O328" s="84"/>
      <c r="P328" s="237">
        <f>O328*H328</f>
        <v>0</v>
      </c>
      <c r="Q328" s="237">
        <v>1.25</v>
      </c>
      <c r="R328" s="237">
        <f>Q328*H328</f>
        <v>1.25</v>
      </c>
      <c r="S328" s="237">
        <v>0</v>
      </c>
      <c r="T328" s="238">
        <f>S328*H328</f>
        <v>0</v>
      </c>
      <c r="U328" s="38"/>
      <c r="V328" s="38"/>
      <c r="W328" s="38"/>
      <c r="X328" s="38"/>
      <c r="Y328" s="38"/>
      <c r="Z328" s="38"/>
      <c r="AA328" s="38"/>
      <c r="AB328" s="38"/>
      <c r="AC328" s="38"/>
      <c r="AD328" s="38"/>
      <c r="AE328" s="38"/>
      <c r="AR328" s="239" t="s">
        <v>207</v>
      </c>
      <c r="AT328" s="239" t="s">
        <v>220</v>
      </c>
      <c r="AU328" s="239" t="s">
        <v>83</v>
      </c>
      <c r="AY328" s="17" t="s">
        <v>148</v>
      </c>
      <c r="BE328" s="240">
        <f>IF(N328="základní",J328,0)</f>
        <v>0</v>
      </c>
      <c r="BF328" s="240">
        <f>IF(N328="snížená",J328,0)</f>
        <v>0</v>
      </c>
      <c r="BG328" s="240">
        <f>IF(N328="zákl. přenesená",J328,0)</f>
        <v>0</v>
      </c>
      <c r="BH328" s="240">
        <f>IF(N328="sníž. přenesená",J328,0)</f>
        <v>0</v>
      </c>
      <c r="BI328" s="240">
        <f>IF(N328="nulová",J328,0)</f>
        <v>0</v>
      </c>
      <c r="BJ328" s="17" t="s">
        <v>81</v>
      </c>
      <c r="BK328" s="240">
        <f>ROUND(I328*H328,2)</f>
        <v>0</v>
      </c>
      <c r="BL328" s="17" t="s">
        <v>114</v>
      </c>
      <c r="BM328" s="239" t="s">
        <v>992</v>
      </c>
    </row>
    <row r="329" s="2" customFormat="1">
      <c r="A329" s="38"/>
      <c r="B329" s="39"/>
      <c r="C329" s="40"/>
      <c r="D329" s="241" t="s">
        <v>157</v>
      </c>
      <c r="E329" s="40"/>
      <c r="F329" s="242" t="s">
        <v>991</v>
      </c>
      <c r="G329" s="40"/>
      <c r="H329" s="40"/>
      <c r="I329" s="148"/>
      <c r="J329" s="40"/>
      <c r="K329" s="40"/>
      <c r="L329" s="44"/>
      <c r="M329" s="243"/>
      <c r="N329" s="244"/>
      <c r="O329" s="84"/>
      <c r="P329" s="84"/>
      <c r="Q329" s="84"/>
      <c r="R329" s="84"/>
      <c r="S329" s="84"/>
      <c r="T329" s="85"/>
      <c r="U329" s="38"/>
      <c r="V329" s="38"/>
      <c r="W329" s="38"/>
      <c r="X329" s="38"/>
      <c r="Y329" s="38"/>
      <c r="Z329" s="38"/>
      <c r="AA329" s="38"/>
      <c r="AB329" s="38"/>
      <c r="AC329" s="38"/>
      <c r="AD329" s="38"/>
      <c r="AE329" s="38"/>
      <c r="AT329" s="17" t="s">
        <v>157</v>
      </c>
      <c r="AU329" s="17" t="s">
        <v>83</v>
      </c>
    </row>
    <row r="330" s="2" customFormat="1">
      <c r="A330" s="38"/>
      <c r="B330" s="39"/>
      <c r="C330" s="40"/>
      <c r="D330" s="241" t="s">
        <v>695</v>
      </c>
      <c r="E330" s="40"/>
      <c r="F330" s="245" t="s">
        <v>989</v>
      </c>
      <c r="G330" s="40"/>
      <c r="H330" s="40"/>
      <c r="I330" s="148"/>
      <c r="J330" s="40"/>
      <c r="K330" s="40"/>
      <c r="L330" s="44"/>
      <c r="M330" s="243"/>
      <c r="N330" s="244"/>
      <c r="O330" s="84"/>
      <c r="P330" s="84"/>
      <c r="Q330" s="84"/>
      <c r="R330" s="84"/>
      <c r="S330" s="84"/>
      <c r="T330" s="85"/>
      <c r="U330" s="38"/>
      <c r="V330" s="38"/>
      <c r="W330" s="38"/>
      <c r="X330" s="38"/>
      <c r="Y330" s="38"/>
      <c r="Z330" s="38"/>
      <c r="AA330" s="38"/>
      <c r="AB330" s="38"/>
      <c r="AC330" s="38"/>
      <c r="AD330" s="38"/>
      <c r="AE330" s="38"/>
      <c r="AT330" s="17" t="s">
        <v>695</v>
      </c>
      <c r="AU330" s="17" t="s">
        <v>83</v>
      </c>
    </row>
    <row r="331" s="2" customFormat="1" ht="16.5" customHeight="1">
      <c r="A331" s="38"/>
      <c r="B331" s="39"/>
      <c r="C331" s="268" t="s">
        <v>396</v>
      </c>
      <c r="D331" s="268" t="s">
        <v>220</v>
      </c>
      <c r="E331" s="269" t="s">
        <v>993</v>
      </c>
      <c r="F331" s="270" t="s">
        <v>994</v>
      </c>
      <c r="G331" s="271" t="s">
        <v>154</v>
      </c>
      <c r="H331" s="272">
        <v>1</v>
      </c>
      <c r="I331" s="273"/>
      <c r="J331" s="274">
        <f>ROUND(I331*H331,2)</f>
        <v>0</v>
      </c>
      <c r="K331" s="270" t="s">
        <v>19</v>
      </c>
      <c r="L331" s="275"/>
      <c r="M331" s="276" t="s">
        <v>19</v>
      </c>
      <c r="N331" s="277" t="s">
        <v>45</v>
      </c>
      <c r="O331" s="84"/>
      <c r="P331" s="237">
        <f>O331*H331</f>
        <v>0</v>
      </c>
      <c r="Q331" s="237">
        <v>1.6399999999999999</v>
      </c>
      <c r="R331" s="237">
        <f>Q331*H331</f>
        <v>1.6399999999999999</v>
      </c>
      <c r="S331" s="237">
        <v>0</v>
      </c>
      <c r="T331" s="238">
        <f>S331*H331</f>
        <v>0</v>
      </c>
      <c r="U331" s="38"/>
      <c r="V331" s="38"/>
      <c r="W331" s="38"/>
      <c r="X331" s="38"/>
      <c r="Y331" s="38"/>
      <c r="Z331" s="38"/>
      <c r="AA331" s="38"/>
      <c r="AB331" s="38"/>
      <c r="AC331" s="38"/>
      <c r="AD331" s="38"/>
      <c r="AE331" s="38"/>
      <c r="AR331" s="239" t="s">
        <v>207</v>
      </c>
      <c r="AT331" s="239" t="s">
        <v>220</v>
      </c>
      <c r="AU331" s="239" t="s">
        <v>83</v>
      </c>
      <c r="AY331" s="17" t="s">
        <v>148</v>
      </c>
      <c r="BE331" s="240">
        <f>IF(N331="základní",J331,0)</f>
        <v>0</v>
      </c>
      <c r="BF331" s="240">
        <f>IF(N331="snížená",J331,0)</f>
        <v>0</v>
      </c>
      <c r="BG331" s="240">
        <f>IF(N331="zákl. přenesená",J331,0)</f>
        <v>0</v>
      </c>
      <c r="BH331" s="240">
        <f>IF(N331="sníž. přenesená",J331,0)</f>
        <v>0</v>
      </c>
      <c r="BI331" s="240">
        <f>IF(N331="nulová",J331,0)</f>
        <v>0</v>
      </c>
      <c r="BJ331" s="17" t="s">
        <v>81</v>
      </c>
      <c r="BK331" s="240">
        <f>ROUND(I331*H331,2)</f>
        <v>0</v>
      </c>
      <c r="BL331" s="17" t="s">
        <v>114</v>
      </c>
      <c r="BM331" s="239" t="s">
        <v>995</v>
      </c>
    </row>
    <row r="332" s="2" customFormat="1">
      <c r="A332" s="38"/>
      <c r="B332" s="39"/>
      <c r="C332" s="40"/>
      <c r="D332" s="241" t="s">
        <v>157</v>
      </c>
      <c r="E332" s="40"/>
      <c r="F332" s="242" t="s">
        <v>994</v>
      </c>
      <c r="G332" s="40"/>
      <c r="H332" s="40"/>
      <c r="I332" s="148"/>
      <c r="J332" s="40"/>
      <c r="K332" s="40"/>
      <c r="L332" s="44"/>
      <c r="M332" s="243"/>
      <c r="N332" s="244"/>
      <c r="O332" s="84"/>
      <c r="P332" s="84"/>
      <c r="Q332" s="84"/>
      <c r="R332" s="84"/>
      <c r="S332" s="84"/>
      <c r="T332" s="85"/>
      <c r="U332" s="38"/>
      <c r="V332" s="38"/>
      <c r="W332" s="38"/>
      <c r="X332" s="38"/>
      <c r="Y332" s="38"/>
      <c r="Z332" s="38"/>
      <c r="AA332" s="38"/>
      <c r="AB332" s="38"/>
      <c r="AC332" s="38"/>
      <c r="AD332" s="38"/>
      <c r="AE332" s="38"/>
      <c r="AT332" s="17" t="s">
        <v>157</v>
      </c>
      <c r="AU332" s="17" t="s">
        <v>83</v>
      </c>
    </row>
    <row r="333" s="2" customFormat="1">
      <c r="A333" s="38"/>
      <c r="B333" s="39"/>
      <c r="C333" s="40"/>
      <c r="D333" s="241" t="s">
        <v>695</v>
      </c>
      <c r="E333" s="40"/>
      <c r="F333" s="245" t="s">
        <v>989</v>
      </c>
      <c r="G333" s="40"/>
      <c r="H333" s="40"/>
      <c r="I333" s="148"/>
      <c r="J333" s="40"/>
      <c r="K333" s="40"/>
      <c r="L333" s="44"/>
      <c r="M333" s="243"/>
      <c r="N333" s="244"/>
      <c r="O333" s="84"/>
      <c r="P333" s="84"/>
      <c r="Q333" s="84"/>
      <c r="R333" s="84"/>
      <c r="S333" s="84"/>
      <c r="T333" s="85"/>
      <c r="U333" s="38"/>
      <c r="V333" s="38"/>
      <c r="W333" s="38"/>
      <c r="X333" s="38"/>
      <c r="Y333" s="38"/>
      <c r="Z333" s="38"/>
      <c r="AA333" s="38"/>
      <c r="AB333" s="38"/>
      <c r="AC333" s="38"/>
      <c r="AD333" s="38"/>
      <c r="AE333" s="38"/>
      <c r="AT333" s="17" t="s">
        <v>695</v>
      </c>
      <c r="AU333" s="17" t="s">
        <v>83</v>
      </c>
    </row>
    <row r="334" s="12" customFormat="1" ht="22.8" customHeight="1">
      <c r="A334" s="12"/>
      <c r="B334" s="212"/>
      <c r="C334" s="213"/>
      <c r="D334" s="214" t="s">
        <v>73</v>
      </c>
      <c r="E334" s="226" t="s">
        <v>212</v>
      </c>
      <c r="F334" s="226" t="s">
        <v>996</v>
      </c>
      <c r="G334" s="213"/>
      <c r="H334" s="213"/>
      <c r="I334" s="216"/>
      <c r="J334" s="227">
        <f>BK334</f>
        <v>0</v>
      </c>
      <c r="K334" s="213"/>
      <c r="L334" s="218"/>
      <c r="M334" s="219"/>
      <c r="N334" s="220"/>
      <c r="O334" s="220"/>
      <c r="P334" s="221">
        <f>SUM(P335:P369)</f>
        <v>0</v>
      </c>
      <c r="Q334" s="220"/>
      <c r="R334" s="221">
        <f>SUM(R335:R369)</f>
        <v>1.5690673839999998</v>
      </c>
      <c r="S334" s="220"/>
      <c r="T334" s="222">
        <f>SUM(T335:T369)</f>
        <v>32.252970000000005</v>
      </c>
      <c r="U334" s="12"/>
      <c r="V334" s="12"/>
      <c r="W334" s="12"/>
      <c r="X334" s="12"/>
      <c r="Y334" s="12"/>
      <c r="Z334" s="12"/>
      <c r="AA334" s="12"/>
      <c r="AB334" s="12"/>
      <c r="AC334" s="12"/>
      <c r="AD334" s="12"/>
      <c r="AE334" s="12"/>
      <c r="AR334" s="223" t="s">
        <v>81</v>
      </c>
      <c r="AT334" s="224" t="s">
        <v>73</v>
      </c>
      <c r="AU334" s="224" t="s">
        <v>81</v>
      </c>
      <c r="AY334" s="223" t="s">
        <v>148</v>
      </c>
      <c r="BK334" s="225">
        <f>SUM(BK335:BK369)</f>
        <v>0</v>
      </c>
    </row>
    <row r="335" s="2" customFormat="1" ht="21.75" customHeight="1">
      <c r="A335" s="38"/>
      <c r="B335" s="39"/>
      <c r="C335" s="228" t="s">
        <v>401</v>
      </c>
      <c r="D335" s="228" t="s">
        <v>151</v>
      </c>
      <c r="E335" s="229" t="s">
        <v>997</v>
      </c>
      <c r="F335" s="230" t="s">
        <v>998</v>
      </c>
      <c r="G335" s="231" t="s">
        <v>258</v>
      </c>
      <c r="H335" s="232">
        <v>1.1970000000000001</v>
      </c>
      <c r="I335" s="233"/>
      <c r="J335" s="234">
        <f>ROUND(I335*H335,2)</f>
        <v>0</v>
      </c>
      <c r="K335" s="230" t="s">
        <v>716</v>
      </c>
      <c r="L335" s="44"/>
      <c r="M335" s="235" t="s">
        <v>19</v>
      </c>
      <c r="N335" s="236" t="s">
        <v>45</v>
      </c>
      <c r="O335" s="84"/>
      <c r="P335" s="237">
        <f>O335*H335</f>
        <v>0</v>
      </c>
      <c r="Q335" s="237">
        <v>0.00063000000000000003</v>
      </c>
      <c r="R335" s="237">
        <f>Q335*H335</f>
        <v>0.00075411000000000011</v>
      </c>
      <c r="S335" s="237">
        <v>0</v>
      </c>
      <c r="T335" s="238">
        <f>S335*H335</f>
        <v>0</v>
      </c>
      <c r="U335" s="38"/>
      <c r="V335" s="38"/>
      <c r="W335" s="38"/>
      <c r="X335" s="38"/>
      <c r="Y335" s="38"/>
      <c r="Z335" s="38"/>
      <c r="AA335" s="38"/>
      <c r="AB335" s="38"/>
      <c r="AC335" s="38"/>
      <c r="AD335" s="38"/>
      <c r="AE335" s="38"/>
      <c r="AR335" s="239" t="s">
        <v>114</v>
      </c>
      <c r="AT335" s="239" t="s">
        <v>151</v>
      </c>
      <c r="AU335" s="239" t="s">
        <v>83</v>
      </c>
      <c r="AY335" s="17" t="s">
        <v>148</v>
      </c>
      <c r="BE335" s="240">
        <f>IF(N335="základní",J335,0)</f>
        <v>0</v>
      </c>
      <c r="BF335" s="240">
        <f>IF(N335="snížená",J335,0)</f>
        <v>0</v>
      </c>
      <c r="BG335" s="240">
        <f>IF(N335="zákl. přenesená",J335,0)</f>
        <v>0</v>
      </c>
      <c r="BH335" s="240">
        <f>IF(N335="sníž. přenesená",J335,0)</f>
        <v>0</v>
      </c>
      <c r="BI335" s="240">
        <f>IF(N335="nulová",J335,0)</f>
        <v>0</v>
      </c>
      <c r="BJ335" s="17" t="s">
        <v>81</v>
      </c>
      <c r="BK335" s="240">
        <f>ROUND(I335*H335,2)</f>
        <v>0</v>
      </c>
      <c r="BL335" s="17" t="s">
        <v>114</v>
      </c>
      <c r="BM335" s="239" t="s">
        <v>999</v>
      </c>
    </row>
    <row r="336" s="2" customFormat="1">
      <c r="A336" s="38"/>
      <c r="B336" s="39"/>
      <c r="C336" s="40"/>
      <c r="D336" s="241" t="s">
        <v>157</v>
      </c>
      <c r="E336" s="40"/>
      <c r="F336" s="242" t="s">
        <v>1000</v>
      </c>
      <c r="G336" s="40"/>
      <c r="H336" s="40"/>
      <c r="I336" s="148"/>
      <c r="J336" s="40"/>
      <c r="K336" s="40"/>
      <c r="L336" s="44"/>
      <c r="M336" s="243"/>
      <c r="N336" s="244"/>
      <c r="O336" s="84"/>
      <c r="P336" s="84"/>
      <c r="Q336" s="84"/>
      <c r="R336" s="84"/>
      <c r="S336" s="84"/>
      <c r="T336" s="85"/>
      <c r="U336" s="38"/>
      <c r="V336" s="38"/>
      <c r="W336" s="38"/>
      <c r="X336" s="38"/>
      <c r="Y336" s="38"/>
      <c r="Z336" s="38"/>
      <c r="AA336" s="38"/>
      <c r="AB336" s="38"/>
      <c r="AC336" s="38"/>
      <c r="AD336" s="38"/>
      <c r="AE336" s="38"/>
      <c r="AT336" s="17" t="s">
        <v>157</v>
      </c>
      <c r="AU336" s="17" t="s">
        <v>83</v>
      </c>
    </row>
    <row r="337" s="2" customFormat="1">
      <c r="A337" s="38"/>
      <c r="B337" s="39"/>
      <c r="C337" s="40"/>
      <c r="D337" s="241" t="s">
        <v>159</v>
      </c>
      <c r="E337" s="40"/>
      <c r="F337" s="245" t="s">
        <v>1001</v>
      </c>
      <c r="G337" s="40"/>
      <c r="H337" s="40"/>
      <c r="I337" s="148"/>
      <c r="J337" s="40"/>
      <c r="K337" s="40"/>
      <c r="L337" s="44"/>
      <c r="M337" s="243"/>
      <c r="N337" s="244"/>
      <c r="O337" s="84"/>
      <c r="P337" s="84"/>
      <c r="Q337" s="84"/>
      <c r="R337" s="84"/>
      <c r="S337" s="84"/>
      <c r="T337" s="85"/>
      <c r="U337" s="38"/>
      <c r="V337" s="38"/>
      <c r="W337" s="38"/>
      <c r="X337" s="38"/>
      <c r="Y337" s="38"/>
      <c r="Z337" s="38"/>
      <c r="AA337" s="38"/>
      <c r="AB337" s="38"/>
      <c r="AC337" s="38"/>
      <c r="AD337" s="38"/>
      <c r="AE337" s="38"/>
      <c r="AT337" s="17" t="s">
        <v>159</v>
      </c>
      <c r="AU337" s="17" t="s">
        <v>83</v>
      </c>
    </row>
    <row r="338" s="15" customFormat="1">
      <c r="A338" s="15"/>
      <c r="B338" s="278"/>
      <c r="C338" s="279"/>
      <c r="D338" s="241" t="s">
        <v>173</v>
      </c>
      <c r="E338" s="280" t="s">
        <v>19</v>
      </c>
      <c r="F338" s="281" t="s">
        <v>1002</v>
      </c>
      <c r="G338" s="279"/>
      <c r="H338" s="280" t="s">
        <v>19</v>
      </c>
      <c r="I338" s="282"/>
      <c r="J338" s="279"/>
      <c r="K338" s="279"/>
      <c r="L338" s="283"/>
      <c r="M338" s="284"/>
      <c r="N338" s="285"/>
      <c r="O338" s="285"/>
      <c r="P338" s="285"/>
      <c r="Q338" s="285"/>
      <c r="R338" s="285"/>
      <c r="S338" s="285"/>
      <c r="T338" s="286"/>
      <c r="U338" s="15"/>
      <c r="V338" s="15"/>
      <c r="W338" s="15"/>
      <c r="X338" s="15"/>
      <c r="Y338" s="15"/>
      <c r="Z338" s="15"/>
      <c r="AA338" s="15"/>
      <c r="AB338" s="15"/>
      <c r="AC338" s="15"/>
      <c r="AD338" s="15"/>
      <c r="AE338" s="15"/>
      <c r="AT338" s="287" t="s">
        <v>173</v>
      </c>
      <c r="AU338" s="287" t="s">
        <v>83</v>
      </c>
      <c r="AV338" s="15" t="s">
        <v>81</v>
      </c>
      <c r="AW338" s="15" t="s">
        <v>35</v>
      </c>
      <c r="AX338" s="15" t="s">
        <v>74</v>
      </c>
      <c r="AY338" s="287" t="s">
        <v>148</v>
      </c>
    </row>
    <row r="339" s="13" customFormat="1">
      <c r="A339" s="13"/>
      <c r="B339" s="246"/>
      <c r="C339" s="247"/>
      <c r="D339" s="241" t="s">
        <v>173</v>
      </c>
      <c r="E339" s="248" t="s">
        <v>19</v>
      </c>
      <c r="F339" s="249" t="s">
        <v>1003</v>
      </c>
      <c r="G339" s="247"/>
      <c r="H339" s="250">
        <v>0.119</v>
      </c>
      <c r="I339" s="251"/>
      <c r="J339" s="247"/>
      <c r="K339" s="247"/>
      <c r="L339" s="252"/>
      <c r="M339" s="253"/>
      <c r="N339" s="254"/>
      <c r="O339" s="254"/>
      <c r="P339" s="254"/>
      <c r="Q339" s="254"/>
      <c r="R339" s="254"/>
      <c r="S339" s="254"/>
      <c r="T339" s="255"/>
      <c r="U339" s="13"/>
      <c r="V339" s="13"/>
      <c r="W339" s="13"/>
      <c r="X339" s="13"/>
      <c r="Y339" s="13"/>
      <c r="Z339" s="13"/>
      <c r="AA339" s="13"/>
      <c r="AB339" s="13"/>
      <c r="AC339" s="13"/>
      <c r="AD339" s="13"/>
      <c r="AE339" s="13"/>
      <c r="AT339" s="256" t="s">
        <v>173</v>
      </c>
      <c r="AU339" s="256" t="s">
        <v>83</v>
      </c>
      <c r="AV339" s="13" t="s">
        <v>83</v>
      </c>
      <c r="AW339" s="13" t="s">
        <v>35</v>
      </c>
      <c r="AX339" s="13" t="s">
        <v>74</v>
      </c>
      <c r="AY339" s="256" t="s">
        <v>148</v>
      </c>
    </row>
    <row r="340" s="15" customFormat="1">
      <c r="A340" s="15"/>
      <c r="B340" s="278"/>
      <c r="C340" s="279"/>
      <c r="D340" s="241" t="s">
        <v>173</v>
      </c>
      <c r="E340" s="280" t="s">
        <v>19</v>
      </c>
      <c r="F340" s="281" t="s">
        <v>1004</v>
      </c>
      <c r="G340" s="279"/>
      <c r="H340" s="280" t="s">
        <v>19</v>
      </c>
      <c r="I340" s="282"/>
      <c r="J340" s="279"/>
      <c r="K340" s="279"/>
      <c r="L340" s="283"/>
      <c r="M340" s="284"/>
      <c r="N340" s="285"/>
      <c r="O340" s="285"/>
      <c r="P340" s="285"/>
      <c r="Q340" s="285"/>
      <c r="R340" s="285"/>
      <c r="S340" s="285"/>
      <c r="T340" s="286"/>
      <c r="U340" s="15"/>
      <c r="V340" s="15"/>
      <c r="W340" s="15"/>
      <c r="X340" s="15"/>
      <c r="Y340" s="15"/>
      <c r="Z340" s="15"/>
      <c r="AA340" s="15"/>
      <c r="AB340" s="15"/>
      <c r="AC340" s="15"/>
      <c r="AD340" s="15"/>
      <c r="AE340" s="15"/>
      <c r="AT340" s="287" t="s">
        <v>173</v>
      </c>
      <c r="AU340" s="287" t="s">
        <v>83</v>
      </c>
      <c r="AV340" s="15" t="s">
        <v>81</v>
      </c>
      <c r="AW340" s="15" t="s">
        <v>35</v>
      </c>
      <c r="AX340" s="15" t="s">
        <v>74</v>
      </c>
      <c r="AY340" s="287" t="s">
        <v>148</v>
      </c>
    </row>
    <row r="341" s="13" customFormat="1">
      <c r="A341" s="13"/>
      <c r="B341" s="246"/>
      <c r="C341" s="247"/>
      <c r="D341" s="241" t="s">
        <v>173</v>
      </c>
      <c r="E341" s="248" t="s">
        <v>19</v>
      </c>
      <c r="F341" s="249" t="s">
        <v>1005</v>
      </c>
      <c r="G341" s="247"/>
      <c r="H341" s="250">
        <v>0.67800000000000005</v>
      </c>
      <c r="I341" s="251"/>
      <c r="J341" s="247"/>
      <c r="K341" s="247"/>
      <c r="L341" s="252"/>
      <c r="M341" s="253"/>
      <c r="N341" s="254"/>
      <c r="O341" s="254"/>
      <c r="P341" s="254"/>
      <c r="Q341" s="254"/>
      <c r="R341" s="254"/>
      <c r="S341" s="254"/>
      <c r="T341" s="255"/>
      <c r="U341" s="13"/>
      <c r="V341" s="13"/>
      <c r="W341" s="13"/>
      <c r="X341" s="13"/>
      <c r="Y341" s="13"/>
      <c r="Z341" s="13"/>
      <c r="AA341" s="13"/>
      <c r="AB341" s="13"/>
      <c r="AC341" s="13"/>
      <c r="AD341" s="13"/>
      <c r="AE341" s="13"/>
      <c r="AT341" s="256" t="s">
        <v>173</v>
      </c>
      <c r="AU341" s="256" t="s">
        <v>83</v>
      </c>
      <c r="AV341" s="13" t="s">
        <v>83</v>
      </c>
      <c r="AW341" s="13" t="s">
        <v>35</v>
      </c>
      <c r="AX341" s="13" t="s">
        <v>74</v>
      </c>
      <c r="AY341" s="256" t="s">
        <v>148</v>
      </c>
    </row>
    <row r="342" s="15" customFormat="1">
      <c r="A342" s="15"/>
      <c r="B342" s="278"/>
      <c r="C342" s="279"/>
      <c r="D342" s="241" t="s">
        <v>173</v>
      </c>
      <c r="E342" s="280" t="s">
        <v>19</v>
      </c>
      <c r="F342" s="281" t="s">
        <v>1006</v>
      </c>
      <c r="G342" s="279"/>
      <c r="H342" s="280" t="s">
        <v>19</v>
      </c>
      <c r="I342" s="282"/>
      <c r="J342" s="279"/>
      <c r="K342" s="279"/>
      <c r="L342" s="283"/>
      <c r="M342" s="284"/>
      <c r="N342" s="285"/>
      <c r="O342" s="285"/>
      <c r="P342" s="285"/>
      <c r="Q342" s="285"/>
      <c r="R342" s="285"/>
      <c r="S342" s="285"/>
      <c r="T342" s="286"/>
      <c r="U342" s="15"/>
      <c r="V342" s="15"/>
      <c r="W342" s="15"/>
      <c r="X342" s="15"/>
      <c r="Y342" s="15"/>
      <c r="Z342" s="15"/>
      <c r="AA342" s="15"/>
      <c r="AB342" s="15"/>
      <c r="AC342" s="15"/>
      <c r="AD342" s="15"/>
      <c r="AE342" s="15"/>
      <c r="AT342" s="287" t="s">
        <v>173</v>
      </c>
      <c r="AU342" s="287" t="s">
        <v>83</v>
      </c>
      <c r="AV342" s="15" t="s">
        <v>81</v>
      </c>
      <c r="AW342" s="15" t="s">
        <v>35</v>
      </c>
      <c r="AX342" s="15" t="s">
        <v>74</v>
      </c>
      <c r="AY342" s="287" t="s">
        <v>148</v>
      </c>
    </row>
    <row r="343" s="13" customFormat="1">
      <c r="A343" s="13"/>
      <c r="B343" s="246"/>
      <c r="C343" s="247"/>
      <c r="D343" s="241" t="s">
        <v>173</v>
      </c>
      <c r="E343" s="248" t="s">
        <v>19</v>
      </c>
      <c r="F343" s="249" t="s">
        <v>1007</v>
      </c>
      <c r="G343" s="247"/>
      <c r="H343" s="250">
        <v>0.40000000000000002</v>
      </c>
      <c r="I343" s="251"/>
      <c r="J343" s="247"/>
      <c r="K343" s="247"/>
      <c r="L343" s="252"/>
      <c r="M343" s="253"/>
      <c r="N343" s="254"/>
      <c r="O343" s="254"/>
      <c r="P343" s="254"/>
      <c r="Q343" s="254"/>
      <c r="R343" s="254"/>
      <c r="S343" s="254"/>
      <c r="T343" s="255"/>
      <c r="U343" s="13"/>
      <c r="V343" s="13"/>
      <c r="W343" s="13"/>
      <c r="X343" s="13"/>
      <c r="Y343" s="13"/>
      <c r="Z343" s="13"/>
      <c r="AA343" s="13"/>
      <c r="AB343" s="13"/>
      <c r="AC343" s="13"/>
      <c r="AD343" s="13"/>
      <c r="AE343" s="13"/>
      <c r="AT343" s="256" t="s">
        <v>173</v>
      </c>
      <c r="AU343" s="256" t="s">
        <v>83</v>
      </c>
      <c r="AV343" s="13" t="s">
        <v>83</v>
      </c>
      <c r="AW343" s="13" t="s">
        <v>35</v>
      </c>
      <c r="AX343" s="13" t="s">
        <v>74</v>
      </c>
      <c r="AY343" s="256" t="s">
        <v>148</v>
      </c>
    </row>
    <row r="344" s="14" customFormat="1">
      <c r="A344" s="14"/>
      <c r="B344" s="257"/>
      <c r="C344" s="258"/>
      <c r="D344" s="241" t="s">
        <v>173</v>
      </c>
      <c r="E344" s="259" t="s">
        <v>19</v>
      </c>
      <c r="F344" s="260" t="s">
        <v>184</v>
      </c>
      <c r="G344" s="258"/>
      <c r="H344" s="261">
        <v>1.1970000000000001</v>
      </c>
      <c r="I344" s="262"/>
      <c r="J344" s="258"/>
      <c r="K344" s="258"/>
      <c r="L344" s="263"/>
      <c r="M344" s="264"/>
      <c r="N344" s="265"/>
      <c r="O344" s="265"/>
      <c r="P344" s="265"/>
      <c r="Q344" s="265"/>
      <c r="R344" s="265"/>
      <c r="S344" s="265"/>
      <c r="T344" s="266"/>
      <c r="U344" s="14"/>
      <c r="V344" s="14"/>
      <c r="W344" s="14"/>
      <c r="X344" s="14"/>
      <c r="Y344" s="14"/>
      <c r="Z344" s="14"/>
      <c r="AA344" s="14"/>
      <c r="AB344" s="14"/>
      <c r="AC344" s="14"/>
      <c r="AD344" s="14"/>
      <c r="AE344" s="14"/>
      <c r="AT344" s="267" t="s">
        <v>173</v>
      </c>
      <c r="AU344" s="267" t="s">
        <v>83</v>
      </c>
      <c r="AV344" s="14" t="s">
        <v>114</v>
      </c>
      <c r="AW344" s="14" t="s">
        <v>35</v>
      </c>
      <c r="AX344" s="14" t="s">
        <v>81</v>
      </c>
      <c r="AY344" s="267" t="s">
        <v>148</v>
      </c>
    </row>
    <row r="345" s="2" customFormat="1" ht="21.75" customHeight="1">
      <c r="A345" s="38"/>
      <c r="B345" s="39"/>
      <c r="C345" s="228" t="s">
        <v>406</v>
      </c>
      <c r="D345" s="228" t="s">
        <v>151</v>
      </c>
      <c r="E345" s="229" t="s">
        <v>1008</v>
      </c>
      <c r="F345" s="230" t="s">
        <v>1009</v>
      </c>
      <c r="G345" s="231" t="s">
        <v>273</v>
      </c>
      <c r="H345" s="232">
        <v>5.6509999999999998</v>
      </c>
      <c r="I345" s="233"/>
      <c r="J345" s="234">
        <f>ROUND(I345*H345,2)</f>
        <v>0</v>
      </c>
      <c r="K345" s="230" t="s">
        <v>716</v>
      </c>
      <c r="L345" s="44"/>
      <c r="M345" s="235" t="s">
        <v>19</v>
      </c>
      <c r="N345" s="236" t="s">
        <v>45</v>
      </c>
      <c r="O345" s="84"/>
      <c r="P345" s="237">
        <f>O345*H345</f>
        <v>0</v>
      </c>
      <c r="Q345" s="237">
        <v>0.000174</v>
      </c>
      <c r="R345" s="237">
        <f>Q345*H345</f>
        <v>0.00098327399999999991</v>
      </c>
      <c r="S345" s="237">
        <v>0</v>
      </c>
      <c r="T345" s="238">
        <f>S345*H345</f>
        <v>0</v>
      </c>
      <c r="U345" s="38"/>
      <c r="V345" s="38"/>
      <c r="W345" s="38"/>
      <c r="X345" s="38"/>
      <c r="Y345" s="38"/>
      <c r="Z345" s="38"/>
      <c r="AA345" s="38"/>
      <c r="AB345" s="38"/>
      <c r="AC345" s="38"/>
      <c r="AD345" s="38"/>
      <c r="AE345" s="38"/>
      <c r="AR345" s="239" t="s">
        <v>114</v>
      </c>
      <c r="AT345" s="239" t="s">
        <v>151</v>
      </c>
      <c r="AU345" s="239" t="s">
        <v>83</v>
      </c>
      <c r="AY345" s="17" t="s">
        <v>148</v>
      </c>
      <c r="BE345" s="240">
        <f>IF(N345="základní",J345,0)</f>
        <v>0</v>
      </c>
      <c r="BF345" s="240">
        <f>IF(N345="snížená",J345,0)</f>
        <v>0</v>
      </c>
      <c r="BG345" s="240">
        <f>IF(N345="zákl. přenesená",J345,0)</f>
        <v>0</v>
      </c>
      <c r="BH345" s="240">
        <f>IF(N345="sníž. přenesená",J345,0)</f>
        <v>0</v>
      </c>
      <c r="BI345" s="240">
        <f>IF(N345="nulová",J345,0)</f>
        <v>0</v>
      </c>
      <c r="BJ345" s="17" t="s">
        <v>81</v>
      </c>
      <c r="BK345" s="240">
        <f>ROUND(I345*H345,2)</f>
        <v>0</v>
      </c>
      <c r="BL345" s="17" t="s">
        <v>114</v>
      </c>
      <c r="BM345" s="239" t="s">
        <v>1010</v>
      </c>
    </row>
    <row r="346" s="2" customFormat="1">
      <c r="A346" s="38"/>
      <c r="B346" s="39"/>
      <c r="C346" s="40"/>
      <c r="D346" s="241" t="s">
        <v>157</v>
      </c>
      <c r="E346" s="40"/>
      <c r="F346" s="242" t="s">
        <v>1011</v>
      </c>
      <c r="G346" s="40"/>
      <c r="H346" s="40"/>
      <c r="I346" s="148"/>
      <c r="J346" s="40"/>
      <c r="K346" s="40"/>
      <c r="L346" s="44"/>
      <c r="M346" s="243"/>
      <c r="N346" s="244"/>
      <c r="O346" s="84"/>
      <c r="P346" s="84"/>
      <c r="Q346" s="84"/>
      <c r="R346" s="84"/>
      <c r="S346" s="84"/>
      <c r="T346" s="85"/>
      <c r="U346" s="38"/>
      <c r="V346" s="38"/>
      <c r="W346" s="38"/>
      <c r="X346" s="38"/>
      <c r="Y346" s="38"/>
      <c r="Z346" s="38"/>
      <c r="AA346" s="38"/>
      <c r="AB346" s="38"/>
      <c r="AC346" s="38"/>
      <c r="AD346" s="38"/>
      <c r="AE346" s="38"/>
      <c r="AT346" s="17" t="s">
        <v>157</v>
      </c>
      <c r="AU346" s="17" t="s">
        <v>83</v>
      </c>
    </row>
    <row r="347" s="2" customFormat="1">
      <c r="A347" s="38"/>
      <c r="B347" s="39"/>
      <c r="C347" s="40"/>
      <c r="D347" s="241" t="s">
        <v>159</v>
      </c>
      <c r="E347" s="40"/>
      <c r="F347" s="245" t="s">
        <v>1012</v>
      </c>
      <c r="G347" s="40"/>
      <c r="H347" s="40"/>
      <c r="I347" s="148"/>
      <c r="J347" s="40"/>
      <c r="K347" s="40"/>
      <c r="L347" s="44"/>
      <c r="M347" s="243"/>
      <c r="N347" s="244"/>
      <c r="O347" s="84"/>
      <c r="P347" s="84"/>
      <c r="Q347" s="84"/>
      <c r="R347" s="84"/>
      <c r="S347" s="84"/>
      <c r="T347" s="85"/>
      <c r="U347" s="38"/>
      <c r="V347" s="38"/>
      <c r="W347" s="38"/>
      <c r="X347" s="38"/>
      <c r="Y347" s="38"/>
      <c r="Z347" s="38"/>
      <c r="AA347" s="38"/>
      <c r="AB347" s="38"/>
      <c r="AC347" s="38"/>
      <c r="AD347" s="38"/>
      <c r="AE347" s="38"/>
      <c r="AT347" s="17" t="s">
        <v>159</v>
      </c>
      <c r="AU347" s="17" t="s">
        <v>83</v>
      </c>
    </row>
    <row r="348" s="15" customFormat="1">
      <c r="A348" s="15"/>
      <c r="B348" s="278"/>
      <c r="C348" s="279"/>
      <c r="D348" s="241" t="s">
        <v>173</v>
      </c>
      <c r="E348" s="280" t="s">
        <v>19</v>
      </c>
      <c r="F348" s="281" t="s">
        <v>1013</v>
      </c>
      <c r="G348" s="279"/>
      <c r="H348" s="280" t="s">
        <v>19</v>
      </c>
      <c r="I348" s="282"/>
      <c r="J348" s="279"/>
      <c r="K348" s="279"/>
      <c r="L348" s="283"/>
      <c r="M348" s="284"/>
      <c r="N348" s="285"/>
      <c r="O348" s="285"/>
      <c r="P348" s="285"/>
      <c r="Q348" s="285"/>
      <c r="R348" s="285"/>
      <c r="S348" s="285"/>
      <c r="T348" s="286"/>
      <c r="U348" s="15"/>
      <c r="V348" s="15"/>
      <c r="W348" s="15"/>
      <c r="X348" s="15"/>
      <c r="Y348" s="15"/>
      <c r="Z348" s="15"/>
      <c r="AA348" s="15"/>
      <c r="AB348" s="15"/>
      <c r="AC348" s="15"/>
      <c r="AD348" s="15"/>
      <c r="AE348" s="15"/>
      <c r="AT348" s="287" t="s">
        <v>173</v>
      </c>
      <c r="AU348" s="287" t="s">
        <v>83</v>
      </c>
      <c r="AV348" s="15" t="s">
        <v>81</v>
      </c>
      <c r="AW348" s="15" t="s">
        <v>35</v>
      </c>
      <c r="AX348" s="15" t="s">
        <v>74</v>
      </c>
      <c r="AY348" s="287" t="s">
        <v>148</v>
      </c>
    </row>
    <row r="349" s="13" customFormat="1">
      <c r="A349" s="13"/>
      <c r="B349" s="246"/>
      <c r="C349" s="247"/>
      <c r="D349" s="241" t="s">
        <v>173</v>
      </c>
      <c r="E349" s="248" t="s">
        <v>19</v>
      </c>
      <c r="F349" s="249" t="s">
        <v>1014</v>
      </c>
      <c r="G349" s="247"/>
      <c r="H349" s="250">
        <v>0.44</v>
      </c>
      <c r="I349" s="251"/>
      <c r="J349" s="247"/>
      <c r="K349" s="247"/>
      <c r="L349" s="252"/>
      <c r="M349" s="253"/>
      <c r="N349" s="254"/>
      <c r="O349" s="254"/>
      <c r="P349" s="254"/>
      <c r="Q349" s="254"/>
      <c r="R349" s="254"/>
      <c r="S349" s="254"/>
      <c r="T349" s="255"/>
      <c r="U349" s="13"/>
      <c r="V349" s="13"/>
      <c r="W349" s="13"/>
      <c r="X349" s="13"/>
      <c r="Y349" s="13"/>
      <c r="Z349" s="13"/>
      <c r="AA349" s="13"/>
      <c r="AB349" s="13"/>
      <c r="AC349" s="13"/>
      <c r="AD349" s="13"/>
      <c r="AE349" s="13"/>
      <c r="AT349" s="256" t="s">
        <v>173</v>
      </c>
      <c r="AU349" s="256" t="s">
        <v>83</v>
      </c>
      <c r="AV349" s="13" t="s">
        <v>83</v>
      </c>
      <c r="AW349" s="13" t="s">
        <v>35</v>
      </c>
      <c r="AX349" s="13" t="s">
        <v>74</v>
      </c>
      <c r="AY349" s="256" t="s">
        <v>148</v>
      </c>
    </row>
    <row r="350" s="15" customFormat="1">
      <c r="A350" s="15"/>
      <c r="B350" s="278"/>
      <c r="C350" s="279"/>
      <c r="D350" s="241" t="s">
        <v>173</v>
      </c>
      <c r="E350" s="280" t="s">
        <v>19</v>
      </c>
      <c r="F350" s="281" t="s">
        <v>1015</v>
      </c>
      <c r="G350" s="279"/>
      <c r="H350" s="280" t="s">
        <v>19</v>
      </c>
      <c r="I350" s="282"/>
      <c r="J350" s="279"/>
      <c r="K350" s="279"/>
      <c r="L350" s="283"/>
      <c r="M350" s="284"/>
      <c r="N350" s="285"/>
      <c r="O350" s="285"/>
      <c r="P350" s="285"/>
      <c r="Q350" s="285"/>
      <c r="R350" s="285"/>
      <c r="S350" s="285"/>
      <c r="T350" s="286"/>
      <c r="U350" s="15"/>
      <c r="V350" s="15"/>
      <c r="W350" s="15"/>
      <c r="X350" s="15"/>
      <c r="Y350" s="15"/>
      <c r="Z350" s="15"/>
      <c r="AA350" s="15"/>
      <c r="AB350" s="15"/>
      <c r="AC350" s="15"/>
      <c r="AD350" s="15"/>
      <c r="AE350" s="15"/>
      <c r="AT350" s="287" t="s">
        <v>173</v>
      </c>
      <c r="AU350" s="287" t="s">
        <v>83</v>
      </c>
      <c r="AV350" s="15" t="s">
        <v>81</v>
      </c>
      <c r="AW350" s="15" t="s">
        <v>35</v>
      </c>
      <c r="AX350" s="15" t="s">
        <v>74</v>
      </c>
      <c r="AY350" s="287" t="s">
        <v>148</v>
      </c>
    </row>
    <row r="351" s="13" customFormat="1">
      <c r="A351" s="13"/>
      <c r="B351" s="246"/>
      <c r="C351" s="247"/>
      <c r="D351" s="241" t="s">
        <v>173</v>
      </c>
      <c r="E351" s="248" t="s">
        <v>19</v>
      </c>
      <c r="F351" s="249" t="s">
        <v>1016</v>
      </c>
      <c r="G351" s="247"/>
      <c r="H351" s="250">
        <v>3.6110000000000002</v>
      </c>
      <c r="I351" s="251"/>
      <c r="J351" s="247"/>
      <c r="K351" s="247"/>
      <c r="L351" s="252"/>
      <c r="M351" s="253"/>
      <c r="N351" s="254"/>
      <c r="O351" s="254"/>
      <c r="P351" s="254"/>
      <c r="Q351" s="254"/>
      <c r="R351" s="254"/>
      <c r="S351" s="254"/>
      <c r="T351" s="255"/>
      <c r="U351" s="13"/>
      <c r="V351" s="13"/>
      <c r="W351" s="13"/>
      <c r="X351" s="13"/>
      <c r="Y351" s="13"/>
      <c r="Z351" s="13"/>
      <c r="AA351" s="13"/>
      <c r="AB351" s="13"/>
      <c r="AC351" s="13"/>
      <c r="AD351" s="13"/>
      <c r="AE351" s="13"/>
      <c r="AT351" s="256" t="s">
        <v>173</v>
      </c>
      <c r="AU351" s="256" t="s">
        <v>83</v>
      </c>
      <c r="AV351" s="13" t="s">
        <v>83</v>
      </c>
      <c r="AW351" s="13" t="s">
        <v>35</v>
      </c>
      <c r="AX351" s="13" t="s">
        <v>74</v>
      </c>
      <c r="AY351" s="256" t="s">
        <v>148</v>
      </c>
    </row>
    <row r="352" s="15" customFormat="1">
      <c r="A352" s="15"/>
      <c r="B352" s="278"/>
      <c r="C352" s="279"/>
      <c r="D352" s="241" t="s">
        <v>173</v>
      </c>
      <c r="E352" s="280" t="s">
        <v>19</v>
      </c>
      <c r="F352" s="281" t="s">
        <v>1006</v>
      </c>
      <c r="G352" s="279"/>
      <c r="H352" s="280" t="s">
        <v>19</v>
      </c>
      <c r="I352" s="282"/>
      <c r="J352" s="279"/>
      <c r="K352" s="279"/>
      <c r="L352" s="283"/>
      <c r="M352" s="284"/>
      <c r="N352" s="285"/>
      <c r="O352" s="285"/>
      <c r="P352" s="285"/>
      <c r="Q352" s="285"/>
      <c r="R352" s="285"/>
      <c r="S352" s="285"/>
      <c r="T352" s="286"/>
      <c r="U352" s="15"/>
      <c r="V352" s="15"/>
      <c r="W352" s="15"/>
      <c r="X352" s="15"/>
      <c r="Y352" s="15"/>
      <c r="Z352" s="15"/>
      <c r="AA352" s="15"/>
      <c r="AB352" s="15"/>
      <c r="AC352" s="15"/>
      <c r="AD352" s="15"/>
      <c r="AE352" s="15"/>
      <c r="AT352" s="287" t="s">
        <v>173</v>
      </c>
      <c r="AU352" s="287" t="s">
        <v>83</v>
      </c>
      <c r="AV352" s="15" t="s">
        <v>81</v>
      </c>
      <c r="AW352" s="15" t="s">
        <v>35</v>
      </c>
      <c r="AX352" s="15" t="s">
        <v>74</v>
      </c>
      <c r="AY352" s="287" t="s">
        <v>148</v>
      </c>
    </row>
    <row r="353" s="13" customFormat="1">
      <c r="A353" s="13"/>
      <c r="B353" s="246"/>
      <c r="C353" s="247"/>
      <c r="D353" s="241" t="s">
        <v>173</v>
      </c>
      <c r="E353" s="248" t="s">
        <v>19</v>
      </c>
      <c r="F353" s="249" t="s">
        <v>1017</v>
      </c>
      <c r="G353" s="247"/>
      <c r="H353" s="250">
        <v>1.6000000000000001</v>
      </c>
      <c r="I353" s="251"/>
      <c r="J353" s="247"/>
      <c r="K353" s="247"/>
      <c r="L353" s="252"/>
      <c r="M353" s="253"/>
      <c r="N353" s="254"/>
      <c r="O353" s="254"/>
      <c r="P353" s="254"/>
      <c r="Q353" s="254"/>
      <c r="R353" s="254"/>
      <c r="S353" s="254"/>
      <c r="T353" s="255"/>
      <c r="U353" s="13"/>
      <c r="V353" s="13"/>
      <c r="W353" s="13"/>
      <c r="X353" s="13"/>
      <c r="Y353" s="13"/>
      <c r="Z353" s="13"/>
      <c r="AA353" s="13"/>
      <c r="AB353" s="13"/>
      <c r="AC353" s="13"/>
      <c r="AD353" s="13"/>
      <c r="AE353" s="13"/>
      <c r="AT353" s="256" t="s">
        <v>173</v>
      </c>
      <c r="AU353" s="256" t="s">
        <v>83</v>
      </c>
      <c r="AV353" s="13" t="s">
        <v>83</v>
      </c>
      <c r="AW353" s="13" t="s">
        <v>35</v>
      </c>
      <c r="AX353" s="13" t="s">
        <v>74</v>
      </c>
      <c r="AY353" s="256" t="s">
        <v>148</v>
      </c>
    </row>
    <row r="354" s="14" customFormat="1">
      <c r="A354" s="14"/>
      <c r="B354" s="257"/>
      <c r="C354" s="258"/>
      <c r="D354" s="241" t="s">
        <v>173</v>
      </c>
      <c r="E354" s="259" t="s">
        <v>19</v>
      </c>
      <c r="F354" s="260" t="s">
        <v>184</v>
      </c>
      <c r="G354" s="258"/>
      <c r="H354" s="261">
        <v>5.6509999999999998</v>
      </c>
      <c r="I354" s="262"/>
      <c r="J354" s="258"/>
      <c r="K354" s="258"/>
      <c r="L354" s="263"/>
      <c r="M354" s="264"/>
      <c r="N354" s="265"/>
      <c r="O354" s="265"/>
      <c r="P354" s="265"/>
      <c r="Q354" s="265"/>
      <c r="R354" s="265"/>
      <c r="S354" s="265"/>
      <c r="T354" s="266"/>
      <c r="U354" s="14"/>
      <c r="V354" s="14"/>
      <c r="W354" s="14"/>
      <c r="X354" s="14"/>
      <c r="Y354" s="14"/>
      <c r="Z354" s="14"/>
      <c r="AA354" s="14"/>
      <c r="AB354" s="14"/>
      <c r="AC354" s="14"/>
      <c r="AD354" s="14"/>
      <c r="AE354" s="14"/>
      <c r="AT354" s="267" t="s">
        <v>173</v>
      </c>
      <c r="AU354" s="267" t="s">
        <v>83</v>
      </c>
      <c r="AV354" s="14" t="s">
        <v>114</v>
      </c>
      <c r="AW354" s="14" t="s">
        <v>35</v>
      </c>
      <c r="AX354" s="14" t="s">
        <v>81</v>
      </c>
      <c r="AY354" s="267" t="s">
        <v>148</v>
      </c>
    </row>
    <row r="355" s="2" customFormat="1" ht="21.75" customHeight="1">
      <c r="A355" s="38"/>
      <c r="B355" s="39"/>
      <c r="C355" s="228" t="s">
        <v>413</v>
      </c>
      <c r="D355" s="228" t="s">
        <v>151</v>
      </c>
      <c r="E355" s="229" t="s">
        <v>1018</v>
      </c>
      <c r="F355" s="230" t="s">
        <v>1019</v>
      </c>
      <c r="G355" s="231" t="s">
        <v>154</v>
      </c>
      <c r="H355" s="232">
        <v>2</v>
      </c>
      <c r="I355" s="233"/>
      <c r="J355" s="234">
        <f>ROUND(I355*H355,2)</f>
        <v>0</v>
      </c>
      <c r="K355" s="230" t="s">
        <v>716</v>
      </c>
      <c r="L355" s="44"/>
      <c r="M355" s="235" t="s">
        <v>19</v>
      </c>
      <c r="N355" s="236" t="s">
        <v>45</v>
      </c>
      <c r="O355" s="84"/>
      <c r="P355" s="237">
        <f>O355*H355</f>
        <v>0</v>
      </c>
      <c r="Q355" s="237">
        <v>0.0064850000000000003</v>
      </c>
      <c r="R355" s="237">
        <f>Q355*H355</f>
        <v>0.012970000000000001</v>
      </c>
      <c r="S355" s="237">
        <v>0</v>
      </c>
      <c r="T355" s="238">
        <f>S355*H355</f>
        <v>0</v>
      </c>
      <c r="U355" s="38"/>
      <c r="V355" s="38"/>
      <c r="W355" s="38"/>
      <c r="X355" s="38"/>
      <c r="Y355" s="38"/>
      <c r="Z355" s="38"/>
      <c r="AA355" s="38"/>
      <c r="AB355" s="38"/>
      <c r="AC355" s="38"/>
      <c r="AD355" s="38"/>
      <c r="AE355" s="38"/>
      <c r="AR355" s="239" t="s">
        <v>114</v>
      </c>
      <c r="AT355" s="239" t="s">
        <v>151</v>
      </c>
      <c r="AU355" s="239" t="s">
        <v>83</v>
      </c>
      <c r="AY355" s="17" t="s">
        <v>148</v>
      </c>
      <c r="BE355" s="240">
        <f>IF(N355="základní",J355,0)</f>
        <v>0</v>
      </c>
      <c r="BF355" s="240">
        <f>IF(N355="snížená",J355,0)</f>
        <v>0</v>
      </c>
      <c r="BG355" s="240">
        <f>IF(N355="zákl. přenesená",J355,0)</f>
        <v>0</v>
      </c>
      <c r="BH355" s="240">
        <f>IF(N355="sníž. přenesená",J355,0)</f>
        <v>0</v>
      </c>
      <c r="BI355" s="240">
        <f>IF(N355="nulová",J355,0)</f>
        <v>0</v>
      </c>
      <c r="BJ355" s="17" t="s">
        <v>81</v>
      </c>
      <c r="BK355" s="240">
        <f>ROUND(I355*H355,2)</f>
        <v>0</v>
      </c>
      <c r="BL355" s="17" t="s">
        <v>114</v>
      </c>
      <c r="BM355" s="239" t="s">
        <v>1020</v>
      </c>
    </row>
    <row r="356" s="2" customFormat="1">
      <c r="A356" s="38"/>
      <c r="B356" s="39"/>
      <c r="C356" s="40"/>
      <c r="D356" s="241" t="s">
        <v>157</v>
      </c>
      <c r="E356" s="40"/>
      <c r="F356" s="242" t="s">
        <v>1021</v>
      </c>
      <c r="G356" s="40"/>
      <c r="H356" s="40"/>
      <c r="I356" s="148"/>
      <c r="J356" s="40"/>
      <c r="K356" s="40"/>
      <c r="L356" s="44"/>
      <c r="M356" s="243"/>
      <c r="N356" s="244"/>
      <c r="O356" s="84"/>
      <c r="P356" s="84"/>
      <c r="Q356" s="84"/>
      <c r="R356" s="84"/>
      <c r="S356" s="84"/>
      <c r="T356" s="85"/>
      <c r="U356" s="38"/>
      <c r="V356" s="38"/>
      <c r="W356" s="38"/>
      <c r="X356" s="38"/>
      <c r="Y356" s="38"/>
      <c r="Z356" s="38"/>
      <c r="AA356" s="38"/>
      <c r="AB356" s="38"/>
      <c r="AC356" s="38"/>
      <c r="AD356" s="38"/>
      <c r="AE356" s="38"/>
      <c r="AT356" s="17" t="s">
        <v>157</v>
      </c>
      <c r="AU356" s="17" t="s">
        <v>83</v>
      </c>
    </row>
    <row r="357" s="15" customFormat="1">
      <c r="A357" s="15"/>
      <c r="B357" s="278"/>
      <c r="C357" s="279"/>
      <c r="D357" s="241" t="s">
        <v>173</v>
      </c>
      <c r="E357" s="280" t="s">
        <v>19</v>
      </c>
      <c r="F357" s="281" t="s">
        <v>1022</v>
      </c>
      <c r="G357" s="279"/>
      <c r="H357" s="280" t="s">
        <v>19</v>
      </c>
      <c r="I357" s="282"/>
      <c r="J357" s="279"/>
      <c r="K357" s="279"/>
      <c r="L357" s="283"/>
      <c r="M357" s="284"/>
      <c r="N357" s="285"/>
      <c r="O357" s="285"/>
      <c r="P357" s="285"/>
      <c r="Q357" s="285"/>
      <c r="R357" s="285"/>
      <c r="S357" s="285"/>
      <c r="T357" s="286"/>
      <c r="U357" s="15"/>
      <c r="V357" s="15"/>
      <c r="W357" s="15"/>
      <c r="X357" s="15"/>
      <c r="Y357" s="15"/>
      <c r="Z357" s="15"/>
      <c r="AA357" s="15"/>
      <c r="AB357" s="15"/>
      <c r="AC357" s="15"/>
      <c r="AD357" s="15"/>
      <c r="AE357" s="15"/>
      <c r="AT357" s="287" t="s">
        <v>173</v>
      </c>
      <c r="AU357" s="287" t="s">
        <v>83</v>
      </c>
      <c r="AV357" s="15" t="s">
        <v>81</v>
      </c>
      <c r="AW357" s="15" t="s">
        <v>35</v>
      </c>
      <c r="AX357" s="15" t="s">
        <v>74</v>
      </c>
      <c r="AY357" s="287" t="s">
        <v>148</v>
      </c>
    </row>
    <row r="358" s="13" customFormat="1">
      <c r="A358" s="13"/>
      <c r="B358" s="246"/>
      <c r="C358" s="247"/>
      <c r="D358" s="241" t="s">
        <v>173</v>
      </c>
      <c r="E358" s="248" t="s">
        <v>19</v>
      </c>
      <c r="F358" s="249" t="s">
        <v>81</v>
      </c>
      <c r="G358" s="247"/>
      <c r="H358" s="250">
        <v>1</v>
      </c>
      <c r="I358" s="251"/>
      <c r="J358" s="247"/>
      <c r="K358" s="247"/>
      <c r="L358" s="252"/>
      <c r="M358" s="253"/>
      <c r="N358" s="254"/>
      <c r="O358" s="254"/>
      <c r="P358" s="254"/>
      <c r="Q358" s="254"/>
      <c r="R358" s="254"/>
      <c r="S358" s="254"/>
      <c r="T358" s="255"/>
      <c r="U358" s="13"/>
      <c r="V358" s="13"/>
      <c r="W358" s="13"/>
      <c r="X358" s="13"/>
      <c r="Y358" s="13"/>
      <c r="Z358" s="13"/>
      <c r="AA358" s="13"/>
      <c r="AB358" s="13"/>
      <c r="AC358" s="13"/>
      <c r="AD358" s="13"/>
      <c r="AE358" s="13"/>
      <c r="AT358" s="256" t="s">
        <v>173</v>
      </c>
      <c r="AU358" s="256" t="s">
        <v>83</v>
      </c>
      <c r="AV358" s="13" t="s">
        <v>83</v>
      </c>
      <c r="AW358" s="13" t="s">
        <v>35</v>
      </c>
      <c r="AX358" s="13" t="s">
        <v>74</v>
      </c>
      <c r="AY358" s="256" t="s">
        <v>148</v>
      </c>
    </row>
    <row r="359" s="15" customFormat="1">
      <c r="A359" s="15"/>
      <c r="B359" s="278"/>
      <c r="C359" s="279"/>
      <c r="D359" s="241" t="s">
        <v>173</v>
      </c>
      <c r="E359" s="280" t="s">
        <v>19</v>
      </c>
      <c r="F359" s="281" t="s">
        <v>1023</v>
      </c>
      <c r="G359" s="279"/>
      <c r="H359" s="280" t="s">
        <v>19</v>
      </c>
      <c r="I359" s="282"/>
      <c r="J359" s="279"/>
      <c r="K359" s="279"/>
      <c r="L359" s="283"/>
      <c r="M359" s="284"/>
      <c r="N359" s="285"/>
      <c r="O359" s="285"/>
      <c r="P359" s="285"/>
      <c r="Q359" s="285"/>
      <c r="R359" s="285"/>
      <c r="S359" s="285"/>
      <c r="T359" s="286"/>
      <c r="U359" s="15"/>
      <c r="V359" s="15"/>
      <c r="W359" s="15"/>
      <c r="X359" s="15"/>
      <c r="Y359" s="15"/>
      <c r="Z359" s="15"/>
      <c r="AA359" s="15"/>
      <c r="AB359" s="15"/>
      <c r="AC359" s="15"/>
      <c r="AD359" s="15"/>
      <c r="AE359" s="15"/>
      <c r="AT359" s="287" t="s">
        <v>173</v>
      </c>
      <c r="AU359" s="287" t="s">
        <v>83</v>
      </c>
      <c r="AV359" s="15" t="s">
        <v>81</v>
      </c>
      <c r="AW359" s="15" t="s">
        <v>35</v>
      </c>
      <c r="AX359" s="15" t="s">
        <v>74</v>
      </c>
      <c r="AY359" s="287" t="s">
        <v>148</v>
      </c>
    </row>
    <row r="360" s="13" customFormat="1">
      <c r="A360" s="13"/>
      <c r="B360" s="246"/>
      <c r="C360" s="247"/>
      <c r="D360" s="241" t="s">
        <v>173</v>
      </c>
      <c r="E360" s="248" t="s">
        <v>19</v>
      </c>
      <c r="F360" s="249" t="s">
        <v>81</v>
      </c>
      <c r="G360" s="247"/>
      <c r="H360" s="250">
        <v>1</v>
      </c>
      <c r="I360" s="251"/>
      <c r="J360" s="247"/>
      <c r="K360" s="247"/>
      <c r="L360" s="252"/>
      <c r="M360" s="253"/>
      <c r="N360" s="254"/>
      <c r="O360" s="254"/>
      <c r="P360" s="254"/>
      <c r="Q360" s="254"/>
      <c r="R360" s="254"/>
      <c r="S360" s="254"/>
      <c r="T360" s="255"/>
      <c r="U360" s="13"/>
      <c r="V360" s="13"/>
      <c r="W360" s="13"/>
      <c r="X360" s="13"/>
      <c r="Y360" s="13"/>
      <c r="Z360" s="13"/>
      <c r="AA360" s="13"/>
      <c r="AB360" s="13"/>
      <c r="AC360" s="13"/>
      <c r="AD360" s="13"/>
      <c r="AE360" s="13"/>
      <c r="AT360" s="256" t="s">
        <v>173</v>
      </c>
      <c r="AU360" s="256" t="s">
        <v>83</v>
      </c>
      <c r="AV360" s="13" t="s">
        <v>83</v>
      </c>
      <c r="AW360" s="13" t="s">
        <v>35</v>
      </c>
      <c r="AX360" s="13" t="s">
        <v>74</v>
      </c>
      <c r="AY360" s="256" t="s">
        <v>148</v>
      </c>
    </row>
    <row r="361" s="14" customFormat="1">
      <c r="A361" s="14"/>
      <c r="B361" s="257"/>
      <c r="C361" s="258"/>
      <c r="D361" s="241" t="s">
        <v>173</v>
      </c>
      <c r="E361" s="259" t="s">
        <v>19</v>
      </c>
      <c r="F361" s="260" t="s">
        <v>184</v>
      </c>
      <c r="G361" s="258"/>
      <c r="H361" s="261">
        <v>2</v>
      </c>
      <c r="I361" s="262"/>
      <c r="J361" s="258"/>
      <c r="K361" s="258"/>
      <c r="L361" s="263"/>
      <c r="M361" s="264"/>
      <c r="N361" s="265"/>
      <c r="O361" s="265"/>
      <c r="P361" s="265"/>
      <c r="Q361" s="265"/>
      <c r="R361" s="265"/>
      <c r="S361" s="265"/>
      <c r="T361" s="266"/>
      <c r="U361" s="14"/>
      <c r="V361" s="14"/>
      <c r="W361" s="14"/>
      <c r="X361" s="14"/>
      <c r="Y361" s="14"/>
      <c r="Z361" s="14"/>
      <c r="AA361" s="14"/>
      <c r="AB361" s="14"/>
      <c r="AC361" s="14"/>
      <c r="AD361" s="14"/>
      <c r="AE361" s="14"/>
      <c r="AT361" s="267" t="s">
        <v>173</v>
      </c>
      <c r="AU361" s="267" t="s">
        <v>83</v>
      </c>
      <c r="AV361" s="14" t="s">
        <v>114</v>
      </c>
      <c r="AW361" s="14" t="s">
        <v>35</v>
      </c>
      <c r="AX361" s="14" t="s">
        <v>81</v>
      </c>
      <c r="AY361" s="267" t="s">
        <v>148</v>
      </c>
    </row>
    <row r="362" s="2" customFormat="1" ht="16.5" customHeight="1">
      <c r="A362" s="38"/>
      <c r="B362" s="39"/>
      <c r="C362" s="228" t="s">
        <v>420</v>
      </c>
      <c r="D362" s="228" t="s">
        <v>151</v>
      </c>
      <c r="E362" s="229" t="s">
        <v>1024</v>
      </c>
      <c r="F362" s="230" t="s">
        <v>1025</v>
      </c>
      <c r="G362" s="231" t="s">
        <v>196</v>
      </c>
      <c r="H362" s="232">
        <v>8.327</v>
      </c>
      <c r="I362" s="233"/>
      <c r="J362" s="234">
        <f>ROUND(I362*H362,2)</f>
        <v>0</v>
      </c>
      <c r="K362" s="230" t="s">
        <v>716</v>
      </c>
      <c r="L362" s="44"/>
      <c r="M362" s="235" t="s">
        <v>19</v>
      </c>
      <c r="N362" s="236" t="s">
        <v>45</v>
      </c>
      <c r="O362" s="84"/>
      <c r="P362" s="237">
        <f>O362*H362</f>
        <v>0</v>
      </c>
      <c r="Q362" s="237">
        <v>0.12</v>
      </c>
      <c r="R362" s="237">
        <f>Q362*H362</f>
        <v>0.99923999999999991</v>
      </c>
      <c r="S362" s="237">
        <v>2.4900000000000002</v>
      </c>
      <c r="T362" s="238">
        <f>S362*H362</f>
        <v>20.73423</v>
      </c>
      <c r="U362" s="38"/>
      <c r="V362" s="38"/>
      <c r="W362" s="38"/>
      <c r="X362" s="38"/>
      <c r="Y362" s="38"/>
      <c r="Z362" s="38"/>
      <c r="AA362" s="38"/>
      <c r="AB362" s="38"/>
      <c r="AC362" s="38"/>
      <c r="AD362" s="38"/>
      <c r="AE362" s="38"/>
      <c r="AR362" s="239" t="s">
        <v>114</v>
      </c>
      <c r="AT362" s="239" t="s">
        <v>151</v>
      </c>
      <c r="AU362" s="239" t="s">
        <v>83</v>
      </c>
      <c r="AY362" s="17" t="s">
        <v>148</v>
      </c>
      <c r="BE362" s="240">
        <f>IF(N362="základní",J362,0)</f>
        <v>0</v>
      </c>
      <c r="BF362" s="240">
        <f>IF(N362="snížená",J362,0)</f>
        <v>0</v>
      </c>
      <c r="BG362" s="240">
        <f>IF(N362="zákl. přenesená",J362,0)</f>
        <v>0</v>
      </c>
      <c r="BH362" s="240">
        <f>IF(N362="sníž. přenesená",J362,0)</f>
        <v>0</v>
      </c>
      <c r="BI362" s="240">
        <f>IF(N362="nulová",J362,0)</f>
        <v>0</v>
      </c>
      <c r="BJ362" s="17" t="s">
        <v>81</v>
      </c>
      <c r="BK362" s="240">
        <f>ROUND(I362*H362,2)</f>
        <v>0</v>
      </c>
      <c r="BL362" s="17" t="s">
        <v>114</v>
      </c>
      <c r="BM362" s="239" t="s">
        <v>1026</v>
      </c>
    </row>
    <row r="363" s="2" customFormat="1">
      <c r="A363" s="38"/>
      <c r="B363" s="39"/>
      <c r="C363" s="40"/>
      <c r="D363" s="241" t="s">
        <v>157</v>
      </c>
      <c r="E363" s="40"/>
      <c r="F363" s="242" t="s">
        <v>1027</v>
      </c>
      <c r="G363" s="40"/>
      <c r="H363" s="40"/>
      <c r="I363" s="148"/>
      <c r="J363" s="40"/>
      <c r="K363" s="40"/>
      <c r="L363" s="44"/>
      <c r="M363" s="243"/>
      <c r="N363" s="244"/>
      <c r="O363" s="84"/>
      <c r="P363" s="84"/>
      <c r="Q363" s="84"/>
      <c r="R363" s="84"/>
      <c r="S363" s="84"/>
      <c r="T363" s="85"/>
      <c r="U363" s="38"/>
      <c r="V363" s="38"/>
      <c r="W363" s="38"/>
      <c r="X363" s="38"/>
      <c r="Y363" s="38"/>
      <c r="Z363" s="38"/>
      <c r="AA363" s="38"/>
      <c r="AB363" s="38"/>
      <c r="AC363" s="38"/>
      <c r="AD363" s="38"/>
      <c r="AE363" s="38"/>
      <c r="AT363" s="17" t="s">
        <v>157</v>
      </c>
      <c r="AU363" s="17" t="s">
        <v>83</v>
      </c>
    </row>
    <row r="364" s="2" customFormat="1">
      <c r="A364" s="38"/>
      <c r="B364" s="39"/>
      <c r="C364" s="40"/>
      <c r="D364" s="241" t="s">
        <v>159</v>
      </c>
      <c r="E364" s="40"/>
      <c r="F364" s="245" t="s">
        <v>1028</v>
      </c>
      <c r="G364" s="40"/>
      <c r="H364" s="40"/>
      <c r="I364" s="148"/>
      <c r="J364" s="40"/>
      <c r="K364" s="40"/>
      <c r="L364" s="44"/>
      <c r="M364" s="243"/>
      <c r="N364" s="244"/>
      <c r="O364" s="84"/>
      <c r="P364" s="84"/>
      <c r="Q364" s="84"/>
      <c r="R364" s="84"/>
      <c r="S364" s="84"/>
      <c r="T364" s="85"/>
      <c r="U364" s="38"/>
      <c r="V364" s="38"/>
      <c r="W364" s="38"/>
      <c r="X364" s="38"/>
      <c r="Y364" s="38"/>
      <c r="Z364" s="38"/>
      <c r="AA364" s="38"/>
      <c r="AB364" s="38"/>
      <c r="AC364" s="38"/>
      <c r="AD364" s="38"/>
      <c r="AE364" s="38"/>
      <c r="AT364" s="17" t="s">
        <v>159</v>
      </c>
      <c r="AU364" s="17" t="s">
        <v>83</v>
      </c>
    </row>
    <row r="365" s="13" customFormat="1">
      <c r="A365" s="13"/>
      <c r="B365" s="246"/>
      <c r="C365" s="247"/>
      <c r="D365" s="241" t="s">
        <v>173</v>
      </c>
      <c r="E365" s="248" t="s">
        <v>19</v>
      </c>
      <c r="F365" s="249" t="s">
        <v>1029</v>
      </c>
      <c r="G365" s="247"/>
      <c r="H365" s="250">
        <v>8.327</v>
      </c>
      <c r="I365" s="251"/>
      <c r="J365" s="247"/>
      <c r="K365" s="247"/>
      <c r="L365" s="252"/>
      <c r="M365" s="253"/>
      <c r="N365" s="254"/>
      <c r="O365" s="254"/>
      <c r="P365" s="254"/>
      <c r="Q365" s="254"/>
      <c r="R365" s="254"/>
      <c r="S365" s="254"/>
      <c r="T365" s="255"/>
      <c r="U365" s="13"/>
      <c r="V365" s="13"/>
      <c r="W365" s="13"/>
      <c r="X365" s="13"/>
      <c r="Y365" s="13"/>
      <c r="Z365" s="13"/>
      <c r="AA365" s="13"/>
      <c r="AB365" s="13"/>
      <c r="AC365" s="13"/>
      <c r="AD365" s="13"/>
      <c r="AE365" s="13"/>
      <c r="AT365" s="256" t="s">
        <v>173</v>
      </c>
      <c r="AU365" s="256" t="s">
        <v>83</v>
      </c>
      <c r="AV365" s="13" t="s">
        <v>83</v>
      </c>
      <c r="AW365" s="13" t="s">
        <v>35</v>
      </c>
      <c r="AX365" s="13" t="s">
        <v>81</v>
      </c>
      <c r="AY365" s="256" t="s">
        <v>148</v>
      </c>
    </row>
    <row r="366" s="2" customFormat="1" ht="16.5" customHeight="1">
      <c r="A366" s="38"/>
      <c r="B366" s="39"/>
      <c r="C366" s="228" t="s">
        <v>426</v>
      </c>
      <c r="D366" s="228" t="s">
        <v>151</v>
      </c>
      <c r="E366" s="229" t="s">
        <v>1030</v>
      </c>
      <c r="F366" s="230" t="s">
        <v>1031</v>
      </c>
      <c r="G366" s="231" t="s">
        <v>196</v>
      </c>
      <c r="H366" s="232">
        <v>4.6260000000000003</v>
      </c>
      <c r="I366" s="233"/>
      <c r="J366" s="234">
        <f>ROUND(I366*H366,2)</f>
        <v>0</v>
      </c>
      <c r="K366" s="230" t="s">
        <v>716</v>
      </c>
      <c r="L366" s="44"/>
      <c r="M366" s="235" t="s">
        <v>19</v>
      </c>
      <c r="N366" s="236" t="s">
        <v>45</v>
      </c>
      <c r="O366" s="84"/>
      <c r="P366" s="237">
        <f>O366*H366</f>
        <v>0</v>
      </c>
      <c r="Q366" s="237">
        <v>0.12</v>
      </c>
      <c r="R366" s="237">
        <f>Q366*H366</f>
        <v>0.55512000000000006</v>
      </c>
      <c r="S366" s="237">
        <v>2.4900000000000002</v>
      </c>
      <c r="T366" s="238">
        <f>S366*H366</f>
        <v>11.518740000000001</v>
      </c>
      <c r="U366" s="38"/>
      <c r="V366" s="38"/>
      <c r="W366" s="38"/>
      <c r="X366" s="38"/>
      <c r="Y366" s="38"/>
      <c r="Z366" s="38"/>
      <c r="AA366" s="38"/>
      <c r="AB366" s="38"/>
      <c r="AC366" s="38"/>
      <c r="AD366" s="38"/>
      <c r="AE366" s="38"/>
      <c r="AR366" s="239" t="s">
        <v>114</v>
      </c>
      <c r="AT366" s="239" t="s">
        <v>151</v>
      </c>
      <c r="AU366" s="239" t="s">
        <v>83</v>
      </c>
      <c r="AY366" s="17" t="s">
        <v>148</v>
      </c>
      <c r="BE366" s="240">
        <f>IF(N366="základní",J366,0)</f>
        <v>0</v>
      </c>
      <c r="BF366" s="240">
        <f>IF(N366="snížená",J366,0)</f>
        <v>0</v>
      </c>
      <c r="BG366" s="240">
        <f>IF(N366="zákl. přenesená",J366,0)</f>
        <v>0</v>
      </c>
      <c r="BH366" s="240">
        <f>IF(N366="sníž. přenesená",J366,0)</f>
        <v>0</v>
      </c>
      <c r="BI366" s="240">
        <f>IF(N366="nulová",J366,0)</f>
        <v>0</v>
      </c>
      <c r="BJ366" s="17" t="s">
        <v>81</v>
      </c>
      <c r="BK366" s="240">
        <f>ROUND(I366*H366,2)</f>
        <v>0</v>
      </c>
      <c r="BL366" s="17" t="s">
        <v>114</v>
      </c>
      <c r="BM366" s="239" t="s">
        <v>1032</v>
      </c>
    </row>
    <row r="367" s="2" customFormat="1">
      <c r="A367" s="38"/>
      <c r="B367" s="39"/>
      <c r="C367" s="40"/>
      <c r="D367" s="241" t="s">
        <v>157</v>
      </c>
      <c r="E367" s="40"/>
      <c r="F367" s="242" t="s">
        <v>1033</v>
      </c>
      <c r="G367" s="40"/>
      <c r="H367" s="40"/>
      <c r="I367" s="148"/>
      <c r="J367" s="40"/>
      <c r="K367" s="40"/>
      <c r="L367" s="44"/>
      <c r="M367" s="243"/>
      <c r="N367" s="244"/>
      <c r="O367" s="84"/>
      <c r="P367" s="84"/>
      <c r="Q367" s="84"/>
      <c r="R367" s="84"/>
      <c r="S367" s="84"/>
      <c r="T367" s="85"/>
      <c r="U367" s="38"/>
      <c r="V367" s="38"/>
      <c r="W367" s="38"/>
      <c r="X367" s="38"/>
      <c r="Y367" s="38"/>
      <c r="Z367" s="38"/>
      <c r="AA367" s="38"/>
      <c r="AB367" s="38"/>
      <c r="AC367" s="38"/>
      <c r="AD367" s="38"/>
      <c r="AE367" s="38"/>
      <c r="AT367" s="17" t="s">
        <v>157</v>
      </c>
      <c r="AU367" s="17" t="s">
        <v>83</v>
      </c>
    </row>
    <row r="368" s="2" customFormat="1">
      <c r="A368" s="38"/>
      <c r="B368" s="39"/>
      <c r="C368" s="40"/>
      <c r="D368" s="241" t="s">
        <v>159</v>
      </c>
      <c r="E368" s="40"/>
      <c r="F368" s="245" t="s">
        <v>1028</v>
      </c>
      <c r="G368" s="40"/>
      <c r="H368" s="40"/>
      <c r="I368" s="148"/>
      <c r="J368" s="40"/>
      <c r="K368" s="40"/>
      <c r="L368" s="44"/>
      <c r="M368" s="243"/>
      <c r="N368" s="244"/>
      <c r="O368" s="84"/>
      <c r="P368" s="84"/>
      <c r="Q368" s="84"/>
      <c r="R368" s="84"/>
      <c r="S368" s="84"/>
      <c r="T368" s="85"/>
      <c r="U368" s="38"/>
      <c r="V368" s="38"/>
      <c r="W368" s="38"/>
      <c r="X368" s="38"/>
      <c r="Y368" s="38"/>
      <c r="Z368" s="38"/>
      <c r="AA368" s="38"/>
      <c r="AB368" s="38"/>
      <c r="AC368" s="38"/>
      <c r="AD368" s="38"/>
      <c r="AE368" s="38"/>
      <c r="AT368" s="17" t="s">
        <v>159</v>
      </c>
      <c r="AU368" s="17" t="s">
        <v>83</v>
      </c>
    </row>
    <row r="369" s="13" customFormat="1">
      <c r="A369" s="13"/>
      <c r="B369" s="246"/>
      <c r="C369" s="247"/>
      <c r="D369" s="241" t="s">
        <v>173</v>
      </c>
      <c r="E369" s="248" t="s">
        <v>19</v>
      </c>
      <c r="F369" s="249" t="s">
        <v>1034</v>
      </c>
      <c r="G369" s="247"/>
      <c r="H369" s="250">
        <v>4.6260000000000003</v>
      </c>
      <c r="I369" s="251"/>
      <c r="J369" s="247"/>
      <c r="K369" s="247"/>
      <c r="L369" s="252"/>
      <c r="M369" s="253"/>
      <c r="N369" s="254"/>
      <c r="O369" s="254"/>
      <c r="P369" s="254"/>
      <c r="Q369" s="254"/>
      <c r="R369" s="254"/>
      <c r="S369" s="254"/>
      <c r="T369" s="255"/>
      <c r="U369" s="13"/>
      <c r="V369" s="13"/>
      <c r="W369" s="13"/>
      <c r="X369" s="13"/>
      <c r="Y369" s="13"/>
      <c r="Z369" s="13"/>
      <c r="AA369" s="13"/>
      <c r="AB369" s="13"/>
      <c r="AC369" s="13"/>
      <c r="AD369" s="13"/>
      <c r="AE369" s="13"/>
      <c r="AT369" s="256" t="s">
        <v>173</v>
      </c>
      <c r="AU369" s="256" t="s">
        <v>83</v>
      </c>
      <c r="AV369" s="13" t="s">
        <v>83</v>
      </c>
      <c r="AW369" s="13" t="s">
        <v>35</v>
      </c>
      <c r="AX369" s="13" t="s">
        <v>81</v>
      </c>
      <c r="AY369" s="256" t="s">
        <v>148</v>
      </c>
    </row>
    <row r="370" s="12" customFormat="1" ht="22.8" customHeight="1">
      <c r="A370" s="12"/>
      <c r="B370" s="212"/>
      <c r="C370" s="213"/>
      <c r="D370" s="214" t="s">
        <v>73</v>
      </c>
      <c r="E370" s="226" t="s">
        <v>1035</v>
      </c>
      <c r="F370" s="226" t="s">
        <v>1036</v>
      </c>
      <c r="G370" s="213"/>
      <c r="H370" s="213"/>
      <c r="I370" s="216"/>
      <c r="J370" s="227">
        <f>BK370</f>
        <v>0</v>
      </c>
      <c r="K370" s="213"/>
      <c r="L370" s="218"/>
      <c r="M370" s="219"/>
      <c r="N370" s="220"/>
      <c r="O370" s="220"/>
      <c r="P370" s="221">
        <f>SUM(P371:P385)</f>
        <v>0</v>
      </c>
      <c r="Q370" s="220"/>
      <c r="R370" s="221">
        <f>SUM(R371:R385)</f>
        <v>0</v>
      </c>
      <c r="S370" s="220"/>
      <c r="T370" s="222">
        <f>SUM(T371:T385)</f>
        <v>0</v>
      </c>
      <c r="U370" s="12"/>
      <c r="V370" s="12"/>
      <c r="W370" s="12"/>
      <c r="X370" s="12"/>
      <c r="Y370" s="12"/>
      <c r="Z370" s="12"/>
      <c r="AA370" s="12"/>
      <c r="AB370" s="12"/>
      <c r="AC370" s="12"/>
      <c r="AD370" s="12"/>
      <c r="AE370" s="12"/>
      <c r="AR370" s="223" t="s">
        <v>81</v>
      </c>
      <c r="AT370" s="224" t="s">
        <v>73</v>
      </c>
      <c r="AU370" s="224" t="s">
        <v>81</v>
      </c>
      <c r="AY370" s="223" t="s">
        <v>148</v>
      </c>
      <c r="BK370" s="225">
        <f>SUM(BK371:BK385)</f>
        <v>0</v>
      </c>
    </row>
    <row r="371" s="2" customFormat="1" ht="33" customHeight="1">
      <c r="A371" s="38"/>
      <c r="B371" s="39"/>
      <c r="C371" s="228" t="s">
        <v>432</v>
      </c>
      <c r="D371" s="228" t="s">
        <v>151</v>
      </c>
      <c r="E371" s="229" t="s">
        <v>1037</v>
      </c>
      <c r="F371" s="230" t="s">
        <v>800</v>
      </c>
      <c r="G371" s="231" t="s">
        <v>203</v>
      </c>
      <c r="H371" s="232">
        <v>32.253</v>
      </c>
      <c r="I371" s="233"/>
      <c r="J371" s="234">
        <f>ROUND(I371*H371,2)</f>
        <v>0</v>
      </c>
      <c r="K371" s="230" t="s">
        <v>716</v>
      </c>
      <c r="L371" s="44"/>
      <c r="M371" s="235" t="s">
        <v>19</v>
      </c>
      <c r="N371" s="236" t="s">
        <v>45</v>
      </c>
      <c r="O371" s="84"/>
      <c r="P371" s="237">
        <f>O371*H371</f>
        <v>0</v>
      </c>
      <c r="Q371" s="237">
        <v>0</v>
      </c>
      <c r="R371" s="237">
        <f>Q371*H371</f>
        <v>0</v>
      </c>
      <c r="S371" s="237">
        <v>0</v>
      </c>
      <c r="T371" s="238">
        <f>S371*H371</f>
        <v>0</v>
      </c>
      <c r="U371" s="38"/>
      <c r="V371" s="38"/>
      <c r="W371" s="38"/>
      <c r="X371" s="38"/>
      <c r="Y371" s="38"/>
      <c r="Z371" s="38"/>
      <c r="AA371" s="38"/>
      <c r="AB371" s="38"/>
      <c r="AC371" s="38"/>
      <c r="AD371" s="38"/>
      <c r="AE371" s="38"/>
      <c r="AR371" s="239" t="s">
        <v>114</v>
      </c>
      <c r="AT371" s="239" t="s">
        <v>151</v>
      </c>
      <c r="AU371" s="239" t="s">
        <v>83</v>
      </c>
      <c r="AY371" s="17" t="s">
        <v>148</v>
      </c>
      <c r="BE371" s="240">
        <f>IF(N371="základní",J371,0)</f>
        <v>0</v>
      </c>
      <c r="BF371" s="240">
        <f>IF(N371="snížená",J371,0)</f>
        <v>0</v>
      </c>
      <c r="BG371" s="240">
        <f>IF(N371="zákl. přenesená",J371,0)</f>
        <v>0</v>
      </c>
      <c r="BH371" s="240">
        <f>IF(N371="sníž. přenesená",J371,0)</f>
        <v>0</v>
      </c>
      <c r="BI371" s="240">
        <f>IF(N371="nulová",J371,0)</f>
        <v>0</v>
      </c>
      <c r="BJ371" s="17" t="s">
        <v>81</v>
      </c>
      <c r="BK371" s="240">
        <f>ROUND(I371*H371,2)</f>
        <v>0</v>
      </c>
      <c r="BL371" s="17" t="s">
        <v>114</v>
      </c>
      <c r="BM371" s="239" t="s">
        <v>1038</v>
      </c>
    </row>
    <row r="372" s="2" customFormat="1">
      <c r="A372" s="38"/>
      <c r="B372" s="39"/>
      <c r="C372" s="40"/>
      <c r="D372" s="241" t="s">
        <v>157</v>
      </c>
      <c r="E372" s="40"/>
      <c r="F372" s="242" t="s">
        <v>800</v>
      </c>
      <c r="G372" s="40"/>
      <c r="H372" s="40"/>
      <c r="I372" s="148"/>
      <c r="J372" s="40"/>
      <c r="K372" s="40"/>
      <c r="L372" s="44"/>
      <c r="M372" s="243"/>
      <c r="N372" s="244"/>
      <c r="O372" s="84"/>
      <c r="P372" s="84"/>
      <c r="Q372" s="84"/>
      <c r="R372" s="84"/>
      <c r="S372" s="84"/>
      <c r="T372" s="85"/>
      <c r="U372" s="38"/>
      <c r="V372" s="38"/>
      <c r="W372" s="38"/>
      <c r="X372" s="38"/>
      <c r="Y372" s="38"/>
      <c r="Z372" s="38"/>
      <c r="AA372" s="38"/>
      <c r="AB372" s="38"/>
      <c r="AC372" s="38"/>
      <c r="AD372" s="38"/>
      <c r="AE372" s="38"/>
      <c r="AT372" s="17" t="s">
        <v>157</v>
      </c>
      <c r="AU372" s="17" t="s">
        <v>83</v>
      </c>
    </row>
    <row r="373" s="2" customFormat="1">
      <c r="A373" s="38"/>
      <c r="B373" s="39"/>
      <c r="C373" s="40"/>
      <c r="D373" s="241" t="s">
        <v>159</v>
      </c>
      <c r="E373" s="40"/>
      <c r="F373" s="245" t="s">
        <v>1039</v>
      </c>
      <c r="G373" s="40"/>
      <c r="H373" s="40"/>
      <c r="I373" s="148"/>
      <c r="J373" s="40"/>
      <c r="K373" s="40"/>
      <c r="L373" s="44"/>
      <c r="M373" s="243"/>
      <c r="N373" s="244"/>
      <c r="O373" s="84"/>
      <c r="P373" s="84"/>
      <c r="Q373" s="84"/>
      <c r="R373" s="84"/>
      <c r="S373" s="84"/>
      <c r="T373" s="85"/>
      <c r="U373" s="38"/>
      <c r="V373" s="38"/>
      <c r="W373" s="38"/>
      <c r="X373" s="38"/>
      <c r="Y373" s="38"/>
      <c r="Z373" s="38"/>
      <c r="AA373" s="38"/>
      <c r="AB373" s="38"/>
      <c r="AC373" s="38"/>
      <c r="AD373" s="38"/>
      <c r="AE373" s="38"/>
      <c r="AT373" s="17" t="s">
        <v>159</v>
      </c>
      <c r="AU373" s="17" t="s">
        <v>83</v>
      </c>
    </row>
    <row r="374" s="2" customFormat="1" ht="21.75" customHeight="1">
      <c r="A374" s="38"/>
      <c r="B374" s="39"/>
      <c r="C374" s="228" t="s">
        <v>440</v>
      </c>
      <c r="D374" s="228" t="s">
        <v>151</v>
      </c>
      <c r="E374" s="229" t="s">
        <v>1040</v>
      </c>
      <c r="F374" s="230" t="s">
        <v>1041</v>
      </c>
      <c r="G374" s="231" t="s">
        <v>203</v>
      </c>
      <c r="H374" s="232">
        <v>32.253</v>
      </c>
      <c r="I374" s="233"/>
      <c r="J374" s="234">
        <f>ROUND(I374*H374,2)</f>
        <v>0</v>
      </c>
      <c r="K374" s="230" t="s">
        <v>716</v>
      </c>
      <c r="L374" s="44"/>
      <c r="M374" s="235" t="s">
        <v>19</v>
      </c>
      <c r="N374" s="236" t="s">
        <v>45</v>
      </c>
      <c r="O374" s="84"/>
      <c r="P374" s="237">
        <f>O374*H374</f>
        <v>0</v>
      </c>
      <c r="Q374" s="237">
        <v>0</v>
      </c>
      <c r="R374" s="237">
        <f>Q374*H374</f>
        <v>0</v>
      </c>
      <c r="S374" s="237">
        <v>0</v>
      </c>
      <c r="T374" s="238">
        <f>S374*H374</f>
        <v>0</v>
      </c>
      <c r="U374" s="38"/>
      <c r="V374" s="38"/>
      <c r="W374" s="38"/>
      <c r="X374" s="38"/>
      <c r="Y374" s="38"/>
      <c r="Z374" s="38"/>
      <c r="AA374" s="38"/>
      <c r="AB374" s="38"/>
      <c r="AC374" s="38"/>
      <c r="AD374" s="38"/>
      <c r="AE374" s="38"/>
      <c r="AR374" s="239" t="s">
        <v>114</v>
      </c>
      <c r="AT374" s="239" t="s">
        <v>151</v>
      </c>
      <c r="AU374" s="239" t="s">
        <v>83</v>
      </c>
      <c r="AY374" s="17" t="s">
        <v>148</v>
      </c>
      <c r="BE374" s="240">
        <f>IF(N374="základní",J374,0)</f>
        <v>0</v>
      </c>
      <c r="BF374" s="240">
        <f>IF(N374="snížená",J374,0)</f>
        <v>0</v>
      </c>
      <c r="BG374" s="240">
        <f>IF(N374="zákl. přenesená",J374,0)</f>
        <v>0</v>
      </c>
      <c r="BH374" s="240">
        <f>IF(N374="sníž. přenesená",J374,0)</f>
        <v>0</v>
      </c>
      <c r="BI374" s="240">
        <f>IF(N374="nulová",J374,0)</f>
        <v>0</v>
      </c>
      <c r="BJ374" s="17" t="s">
        <v>81</v>
      </c>
      <c r="BK374" s="240">
        <f>ROUND(I374*H374,2)</f>
        <v>0</v>
      </c>
      <c r="BL374" s="17" t="s">
        <v>114</v>
      </c>
      <c r="BM374" s="239" t="s">
        <v>1042</v>
      </c>
    </row>
    <row r="375" s="2" customFormat="1">
      <c r="A375" s="38"/>
      <c r="B375" s="39"/>
      <c r="C375" s="40"/>
      <c r="D375" s="241" t="s">
        <v>157</v>
      </c>
      <c r="E375" s="40"/>
      <c r="F375" s="242" t="s">
        <v>1043</v>
      </c>
      <c r="G375" s="40"/>
      <c r="H375" s="40"/>
      <c r="I375" s="148"/>
      <c r="J375" s="40"/>
      <c r="K375" s="40"/>
      <c r="L375" s="44"/>
      <c r="M375" s="243"/>
      <c r="N375" s="244"/>
      <c r="O375" s="84"/>
      <c r="P375" s="84"/>
      <c r="Q375" s="84"/>
      <c r="R375" s="84"/>
      <c r="S375" s="84"/>
      <c r="T375" s="85"/>
      <c r="U375" s="38"/>
      <c r="V375" s="38"/>
      <c r="W375" s="38"/>
      <c r="X375" s="38"/>
      <c r="Y375" s="38"/>
      <c r="Z375" s="38"/>
      <c r="AA375" s="38"/>
      <c r="AB375" s="38"/>
      <c r="AC375" s="38"/>
      <c r="AD375" s="38"/>
      <c r="AE375" s="38"/>
      <c r="AT375" s="17" t="s">
        <v>157</v>
      </c>
      <c r="AU375" s="17" t="s">
        <v>83</v>
      </c>
    </row>
    <row r="376" s="2" customFormat="1">
      <c r="A376" s="38"/>
      <c r="B376" s="39"/>
      <c r="C376" s="40"/>
      <c r="D376" s="241" t="s">
        <v>159</v>
      </c>
      <c r="E376" s="40"/>
      <c r="F376" s="245" t="s">
        <v>1044</v>
      </c>
      <c r="G376" s="40"/>
      <c r="H376" s="40"/>
      <c r="I376" s="148"/>
      <c r="J376" s="40"/>
      <c r="K376" s="40"/>
      <c r="L376" s="44"/>
      <c r="M376" s="243"/>
      <c r="N376" s="244"/>
      <c r="O376" s="84"/>
      <c r="P376" s="84"/>
      <c r="Q376" s="84"/>
      <c r="R376" s="84"/>
      <c r="S376" s="84"/>
      <c r="T376" s="85"/>
      <c r="U376" s="38"/>
      <c r="V376" s="38"/>
      <c r="W376" s="38"/>
      <c r="X376" s="38"/>
      <c r="Y376" s="38"/>
      <c r="Z376" s="38"/>
      <c r="AA376" s="38"/>
      <c r="AB376" s="38"/>
      <c r="AC376" s="38"/>
      <c r="AD376" s="38"/>
      <c r="AE376" s="38"/>
      <c r="AT376" s="17" t="s">
        <v>159</v>
      </c>
      <c r="AU376" s="17" t="s">
        <v>83</v>
      </c>
    </row>
    <row r="377" s="2" customFormat="1" ht="16.5" customHeight="1">
      <c r="A377" s="38"/>
      <c r="B377" s="39"/>
      <c r="C377" s="228" t="s">
        <v>445</v>
      </c>
      <c r="D377" s="228" t="s">
        <v>151</v>
      </c>
      <c r="E377" s="229" t="s">
        <v>1045</v>
      </c>
      <c r="F377" s="230" t="s">
        <v>1046</v>
      </c>
      <c r="G377" s="231" t="s">
        <v>203</v>
      </c>
      <c r="H377" s="232">
        <v>258.024</v>
      </c>
      <c r="I377" s="233"/>
      <c r="J377" s="234">
        <f>ROUND(I377*H377,2)</f>
        <v>0</v>
      </c>
      <c r="K377" s="230" t="s">
        <v>716</v>
      </c>
      <c r="L377" s="44"/>
      <c r="M377" s="235" t="s">
        <v>19</v>
      </c>
      <c r="N377" s="236" t="s">
        <v>45</v>
      </c>
      <c r="O377" s="84"/>
      <c r="P377" s="237">
        <f>O377*H377</f>
        <v>0</v>
      </c>
      <c r="Q377" s="237">
        <v>0</v>
      </c>
      <c r="R377" s="237">
        <f>Q377*H377</f>
        <v>0</v>
      </c>
      <c r="S377" s="237">
        <v>0</v>
      </c>
      <c r="T377" s="238">
        <f>S377*H377</f>
        <v>0</v>
      </c>
      <c r="U377" s="38"/>
      <c r="V377" s="38"/>
      <c r="W377" s="38"/>
      <c r="X377" s="38"/>
      <c r="Y377" s="38"/>
      <c r="Z377" s="38"/>
      <c r="AA377" s="38"/>
      <c r="AB377" s="38"/>
      <c r="AC377" s="38"/>
      <c r="AD377" s="38"/>
      <c r="AE377" s="38"/>
      <c r="AR377" s="239" t="s">
        <v>114</v>
      </c>
      <c r="AT377" s="239" t="s">
        <v>151</v>
      </c>
      <c r="AU377" s="239" t="s">
        <v>83</v>
      </c>
      <c r="AY377" s="17" t="s">
        <v>148</v>
      </c>
      <c r="BE377" s="240">
        <f>IF(N377="základní",J377,0)</f>
        <v>0</v>
      </c>
      <c r="BF377" s="240">
        <f>IF(N377="snížená",J377,0)</f>
        <v>0</v>
      </c>
      <c r="BG377" s="240">
        <f>IF(N377="zákl. přenesená",J377,0)</f>
        <v>0</v>
      </c>
      <c r="BH377" s="240">
        <f>IF(N377="sníž. přenesená",J377,0)</f>
        <v>0</v>
      </c>
      <c r="BI377" s="240">
        <f>IF(N377="nulová",J377,0)</f>
        <v>0</v>
      </c>
      <c r="BJ377" s="17" t="s">
        <v>81</v>
      </c>
      <c r="BK377" s="240">
        <f>ROUND(I377*H377,2)</f>
        <v>0</v>
      </c>
      <c r="BL377" s="17" t="s">
        <v>114</v>
      </c>
      <c r="BM377" s="239" t="s">
        <v>1047</v>
      </c>
    </row>
    <row r="378" s="2" customFormat="1">
      <c r="A378" s="38"/>
      <c r="B378" s="39"/>
      <c r="C378" s="40"/>
      <c r="D378" s="241" t="s">
        <v>157</v>
      </c>
      <c r="E378" s="40"/>
      <c r="F378" s="242" t="s">
        <v>1048</v>
      </c>
      <c r="G378" s="40"/>
      <c r="H378" s="40"/>
      <c r="I378" s="148"/>
      <c r="J378" s="40"/>
      <c r="K378" s="40"/>
      <c r="L378" s="44"/>
      <c r="M378" s="243"/>
      <c r="N378" s="244"/>
      <c r="O378" s="84"/>
      <c r="P378" s="84"/>
      <c r="Q378" s="84"/>
      <c r="R378" s="84"/>
      <c r="S378" s="84"/>
      <c r="T378" s="85"/>
      <c r="U378" s="38"/>
      <c r="V378" s="38"/>
      <c r="W378" s="38"/>
      <c r="X378" s="38"/>
      <c r="Y378" s="38"/>
      <c r="Z378" s="38"/>
      <c r="AA378" s="38"/>
      <c r="AB378" s="38"/>
      <c r="AC378" s="38"/>
      <c r="AD378" s="38"/>
      <c r="AE378" s="38"/>
      <c r="AT378" s="17" t="s">
        <v>157</v>
      </c>
      <c r="AU378" s="17" t="s">
        <v>83</v>
      </c>
    </row>
    <row r="379" s="2" customFormat="1">
      <c r="A379" s="38"/>
      <c r="B379" s="39"/>
      <c r="C379" s="40"/>
      <c r="D379" s="241" t="s">
        <v>159</v>
      </c>
      <c r="E379" s="40"/>
      <c r="F379" s="245" t="s">
        <v>1044</v>
      </c>
      <c r="G379" s="40"/>
      <c r="H379" s="40"/>
      <c r="I379" s="148"/>
      <c r="J379" s="40"/>
      <c r="K379" s="40"/>
      <c r="L379" s="44"/>
      <c r="M379" s="243"/>
      <c r="N379" s="244"/>
      <c r="O379" s="84"/>
      <c r="P379" s="84"/>
      <c r="Q379" s="84"/>
      <c r="R379" s="84"/>
      <c r="S379" s="84"/>
      <c r="T379" s="85"/>
      <c r="U379" s="38"/>
      <c r="V379" s="38"/>
      <c r="W379" s="38"/>
      <c r="X379" s="38"/>
      <c r="Y379" s="38"/>
      <c r="Z379" s="38"/>
      <c r="AA379" s="38"/>
      <c r="AB379" s="38"/>
      <c r="AC379" s="38"/>
      <c r="AD379" s="38"/>
      <c r="AE379" s="38"/>
      <c r="AT379" s="17" t="s">
        <v>159</v>
      </c>
      <c r="AU379" s="17" t="s">
        <v>83</v>
      </c>
    </row>
    <row r="380" s="2" customFormat="1">
      <c r="A380" s="38"/>
      <c r="B380" s="39"/>
      <c r="C380" s="40"/>
      <c r="D380" s="241" t="s">
        <v>695</v>
      </c>
      <c r="E380" s="40"/>
      <c r="F380" s="245" t="s">
        <v>1049</v>
      </c>
      <c r="G380" s="40"/>
      <c r="H380" s="40"/>
      <c r="I380" s="148"/>
      <c r="J380" s="40"/>
      <c r="K380" s="40"/>
      <c r="L380" s="44"/>
      <c r="M380" s="243"/>
      <c r="N380" s="244"/>
      <c r="O380" s="84"/>
      <c r="P380" s="84"/>
      <c r="Q380" s="84"/>
      <c r="R380" s="84"/>
      <c r="S380" s="84"/>
      <c r="T380" s="85"/>
      <c r="U380" s="38"/>
      <c r="V380" s="38"/>
      <c r="W380" s="38"/>
      <c r="X380" s="38"/>
      <c r="Y380" s="38"/>
      <c r="Z380" s="38"/>
      <c r="AA380" s="38"/>
      <c r="AB380" s="38"/>
      <c r="AC380" s="38"/>
      <c r="AD380" s="38"/>
      <c r="AE380" s="38"/>
      <c r="AT380" s="17" t="s">
        <v>695</v>
      </c>
      <c r="AU380" s="17" t="s">
        <v>83</v>
      </c>
    </row>
    <row r="381" s="13" customFormat="1">
      <c r="A381" s="13"/>
      <c r="B381" s="246"/>
      <c r="C381" s="247"/>
      <c r="D381" s="241" t="s">
        <v>173</v>
      </c>
      <c r="E381" s="248" t="s">
        <v>19</v>
      </c>
      <c r="F381" s="249" t="s">
        <v>1050</v>
      </c>
      <c r="G381" s="247"/>
      <c r="H381" s="250">
        <v>258.024</v>
      </c>
      <c r="I381" s="251"/>
      <c r="J381" s="247"/>
      <c r="K381" s="247"/>
      <c r="L381" s="252"/>
      <c r="M381" s="253"/>
      <c r="N381" s="254"/>
      <c r="O381" s="254"/>
      <c r="P381" s="254"/>
      <c r="Q381" s="254"/>
      <c r="R381" s="254"/>
      <c r="S381" s="254"/>
      <c r="T381" s="255"/>
      <c r="U381" s="13"/>
      <c r="V381" s="13"/>
      <c r="W381" s="13"/>
      <c r="X381" s="13"/>
      <c r="Y381" s="13"/>
      <c r="Z381" s="13"/>
      <c r="AA381" s="13"/>
      <c r="AB381" s="13"/>
      <c r="AC381" s="13"/>
      <c r="AD381" s="13"/>
      <c r="AE381" s="13"/>
      <c r="AT381" s="256" t="s">
        <v>173</v>
      </c>
      <c r="AU381" s="256" t="s">
        <v>83</v>
      </c>
      <c r="AV381" s="13" t="s">
        <v>83</v>
      </c>
      <c r="AW381" s="13" t="s">
        <v>35</v>
      </c>
      <c r="AX381" s="13" t="s">
        <v>81</v>
      </c>
      <c r="AY381" s="256" t="s">
        <v>148</v>
      </c>
    </row>
    <row r="382" s="2" customFormat="1" ht="21.75" customHeight="1">
      <c r="A382" s="38"/>
      <c r="B382" s="39"/>
      <c r="C382" s="228" t="s">
        <v>599</v>
      </c>
      <c r="D382" s="228" t="s">
        <v>151</v>
      </c>
      <c r="E382" s="229" t="s">
        <v>1051</v>
      </c>
      <c r="F382" s="230" t="s">
        <v>1052</v>
      </c>
      <c r="G382" s="231" t="s">
        <v>203</v>
      </c>
      <c r="H382" s="232">
        <v>64.506</v>
      </c>
      <c r="I382" s="233"/>
      <c r="J382" s="234">
        <f>ROUND(I382*H382,2)</f>
        <v>0</v>
      </c>
      <c r="K382" s="230" t="s">
        <v>716</v>
      </c>
      <c r="L382" s="44"/>
      <c r="M382" s="235" t="s">
        <v>19</v>
      </c>
      <c r="N382" s="236" t="s">
        <v>45</v>
      </c>
      <c r="O382" s="84"/>
      <c r="P382" s="237">
        <f>O382*H382</f>
        <v>0</v>
      </c>
      <c r="Q382" s="237">
        <v>0</v>
      </c>
      <c r="R382" s="237">
        <f>Q382*H382</f>
        <v>0</v>
      </c>
      <c r="S382" s="237">
        <v>0</v>
      </c>
      <c r="T382" s="238">
        <f>S382*H382</f>
        <v>0</v>
      </c>
      <c r="U382" s="38"/>
      <c r="V382" s="38"/>
      <c r="W382" s="38"/>
      <c r="X382" s="38"/>
      <c r="Y382" s="38"/>
      <c r="Z382" s="38"/>
      <c r="AA382" s="38"/>
      <c r="AB382" s="38"/>
      <c r="AC382" s="38"/>
      <c r="AD382" s="38"/>
      <c r="AE382" s="38"/>
      <c r="AR382" s="239" t="s">
        <v>114</v>
      </c>
      <c r="AT382" s="239" t="s">
        <v>151</v>
      </c>
      <c r="AU382" s="239" t="s">
        <v>83</v>
      </c>
      <c r="AY382" s="17" t="s">
        <v>148</v>
      </c>
      <c r="BE382" s="240">
        <f>IF(N382="základní",J382,0)</f>
        <v>0</v>
      </c>
      <c r="BF382" s="240">
        <f>IF(N382="snížená",J382,0)</f>
        <v>0</v>
      </c>
      <c r="BG382" s="240">
        <f>IF(N382="zákl. přenesená",J382,0)</f>
        <v>0</v>
      </c>
      <c r="BH382" s="240">
        <f>IF(N382="sníž. přenesená",J382,0)</f>
        <v>0</v>
      </c>
      <c r="BI382" s="240">
        <f>IF(N382="nulová",J382,0)</f>
        <v>0</v>
      </c>
      <c r="BJ382" s="17" t="s">
        <v>81</v>
      </c>
      <c r="BK382" s="240">
        <f>ROUND(I382*H382,2)</f>
        <v>0</v>
      </c>
      <c r="BL382" s="17" t="s">
        <v>114</v>
      </c>
      <c r="BM382" s="239" t="s">
        <v>1053</v>
      </c>
    </row>
    <row r="383" s="2" customFormat="1">
      <c r="A383" s="38"/>
      <c r="B383" s="39"/>
      <c r="C383" s="40"/>
      <c r="D383" s="241" t="s">
        <v>157</v>
      </c>
      <c r="E383" s="40"/>
      <c r="F383" s="242" t="s">
        <v>1054</v>
      </c>
      <c r="G383" s="40"/>
      <c r="H383" s="40"/>
      <c r="I383" s="148"/>
      <c r="J383" s="40"/>
      <c r="K383" s="40"/>
      <c r="L383" s="44"/>
      <c r="M383" s="243"/>
      <c r="N383" s="244"/>
      <c r="O383" s="84"/>
      <c r="P383" s="84"/>
      <c r="Q383" s="84"/>
      <c r="R383" s="84"/>
      <c r="S383" s="84"/>
      <c r="T383" s="85"/>
      <c r="U383" s="38"/>
      <c r="V383" s="38"/>
      <c r="W383" s="38"/>
      <c r="X383" s="38"/>
      <c r="Y383" s="38"/>
      <c r="Z383" s="38"/>
      <c r="AA383" s="38"/>
      <c r="AB383" s="38"/>
      <c r="AC383" s="38"/>
      <c r="AD383" s="38"/>
      <c r="AE383" s="38"/>
      <c r="AT383" s="17" t="s">
        <v>157</v>
      </c>
      <c r="AU383" s="17" t="s">
        <v>83</v>
      </c>
    </row>
    <row r="384" s="15" customFormat="1">
      <c r="A384" s="15"/>
      <c r="B384" s="278"/>
      <c r="C384" s="279"/>
      <c r="D384" s="241" t="s">
        <v>173</v>
      </c>
      <c r="E384" s="280" t="s">
        <v>19</v>
      </c>
      <c r="F384" s="281" t="s">
        <v>1055</v>
      </c>
      <c r="G384" s="279"/>
      <c r="H384" s="280" t="s">
        <v>19</v>
      </c>
      <c r="I384" s="282"/>
      <c r="J384" s="279"/>
      <c r="K384" s="279"/>
      <c r="L384" s="283"/>
      <c r="M384" s="284"/>
      <c r="N384" s="285"/>
      <c r="O384" s="285"/>
      <c r="P384" s="285"/>
      <c r="Q384" s="285"/>
      <c r="R384" s="285"/>
      <c r="S384" s="285"/>
      <c r="T384" s="286"/>
      <c r="U384" s="15"/>
      <c r="V384" s="15"/>
      <c r="W384" s="15"/>
      <c r="X384" s="15"/>
      <c r="Y384" s="15"/>
      <c r="Z384" s="15"/>
      <c r="AA384" s="15"/>
      <c r="AB384" s="15"/>
      <c r="AC384" s="15"/>
      <c r="AD384" s="15"/>
      <c r="AE384" s="15"/>
      <c r="AT384" s="287" t="s">
        <v>173</v>
      </c>
      <c r="AU384" s="287" t="s">
        <v>83</v>
      </c>
      <c r="AV384" s="15" t="s">
        <v>81</v>
      </c>
      <c r="AW384" s="15" t="s">
        <v>35</v>
      </c>
      <c r="AX384" s="15" t="s">
        <v>74</v>
      </c>
      <c r="AY384" s="287" t="s">
        <v>148</v>
      </c>
    </row>
    <row r="385" s="13" customFormat="1">
      <c r="A385" s="13"/>
      <c r="B385" s="246"/>
      <c r="C385" s="247"/>
      <c r="D385" s="241" t="s">
        <v>173</v>
      </c>
      <c r="E385" s="248" t="s">
        <v>19</v>
      </c>
      <c r="F385" s="249" t="s">
        <v>1056</v>
      </c>
      <c r="G385" s="247"/>
      <c r="H385" s="250">
        <v>64.506</v>
      </c>
      <c r="I385" s="251"/>
      <c r="J385" s="247"/>
      <c r="K385" s="247"/>
      <c r="L385" s="252"/>
      <c r="M385" s="253"/>
      <c r="N385" s="254"/>
      <c r="O385" s="254"/>
      <c r="P385" s="254"/>
      <c r="Q385" s="254"/>
      <c r="R385" s="254"/>
      <c r="S385" s="254"/>
      <c r="T385" s="255"/>
      <c r="U385" s="13"/>
      <c r="V385" s="13"/>
      <c r="W385" s="13"/>
      <c r="X385" s="13"/>
      <c r="Y385" s="13"/>
      <c r="Z385" s="13"/>
      <c r="AA385" s="13"/>
      <c r="AB385" s="13"/>
      <c r="AC385" s="13"/>
      <c r="AD385" s="13"/>
      <c r="AE385" s="13"/>
      <c r="AT385" s="256" t="s">
        <v>173</v>
      </c>
      <c r="AU385" s="256" t="s">
        <v>83</v>
      </c>
      <c r="AV385" s="13" t="s">
        <v>83</v>
      </c>
      <c r="AW385" s="13" t="s">
        <v>35</v>
      </c>
      <c r="AX385" s="13" t="s">
        <v>81</v>
      </c>
      <c r="AY385" s="256" t="s">
        <v>148</v>
      </c>
    </row>
    <row r="386" s="12" customFormat="1" ht="22.8" customHeight="1">
      <c r="A386" s="12"/>
      <c r="B386" s="212"/>
      <c r="C386" s="213"/>
      <c r="D386" s="214" t="s">
        <v>73</v>
      </c>
      <c r="E386" s="226" t="s">
        <v>1057</v>
      </c>
      <c r="F386" s="226" t="s">
        <v>1058</v>
      </c>
      <c r="G386" s="213"/>
      <c r="H386" s="213"/>
      <c r="I386" s="216"/>
      <c r="J386" s="227">
        <f>BK386</f>
        <v>0</v>
      </c>
      <c r="K386" s="213"/>
      <c r="L386" s="218"/>
      <c r="M386" s="219"/>
      <c r="N386" s="220"/>
      <c r="O386" s="220"/>
      <c r="P386" s="221">
        <f>SUM(P387:P393)</f>
        <v>0</v>
      </c>
      <c r="Q386" s="220"/>
      <c r="R386" s="221">
        <f>SUM(R387:R393)</f>
        <v>0</v>
      </c>
      <c r="S386" s="220"/>
      <c r="T386" s="222">
        <f>SUM(T387:T393)</f>
        <v>0</v>
      </c>
      <c r="U386" s="12"/>
      <c r="V386" s="12"/>
      <c r="W386" s="12"/>
      <c r="X386" s="12"/>
      <c r="Y386" s="12"/>
      <c r="Z386" s="12"/>
      <c r="AA386" s="12"/>
      <c r="AB386" s="12"/>
      <c r="AC386" s="12"/>
      <c r="AD386" s="12"/>
      <c r="AE386" s="12"/>
      <c r="AR386" s="223" t="s">
        <v>81</v>
      </c>
      <c r="AT386" s="224" t="s">
        <v>73</v>
      </c>
      <c r="AU386" s="224" t="s">
        <v>81</v>
      </c>
      <c r="AY386" s="223" t="s">
        <v>148</v>
      </c>
      <c r="BK386" s="225">
        <f>SUM(BK387:BK393)</f>
        <v>0</v>
      </c>
    </row>
    <row r="387" s="2" customFormat="1" ht="21.75" customHeight="1">
      <c r="A387" s="38"/>
      <c r="B387" s="39"/>
      <c r="C387" s="228" t="s">
        <v>601</v>
      </c>
      <c r="D387" s="228" t="s">
        <v>151</v>
      </c>
      <c r="E387" s="229" t="s">
        <v>1059</v>
      </c>
      <c r="F387" s="230" t="s">
        <v>1060</v>
      </c>
      <c r="G387" s="231" t="s">
        <v>203</v>
      </c>
      <c r="H387" s="232">
        <v>180.036</v>
      </c>
      <c r="I387" s="233"/>
      <c r="J387" s="234">
        <f>ROUND(I387*H387,2)</f>
        <v>0</v>
      </c>
      <c r="K387" s="230" t="s">
        <v>716</v>
      </c>
      <c r="L387" s="44"/>
      <c r="M387" s="235" t="s">
        <v>19</v>
      </c>
      <c r="N387" s="236" t="s">
        <v>45</v>
      </c>
      <c r="O387" s="84"/>
      <c r="P387" s="237">
        <f>O387*H387</f>
        <v>0</v>
      </c>
      <c r="Q387" s="237">
        <v>0</v>
      </c>
      <c r="R387" s="237">
        <f>Q387*H387</f>
        <v>0</v>
      </c>
      <c r="S387" s="237">
        <v>0</v>
      </c>
      <c r="T387" s="238">
        <f>S387*H387</f>
        <v>0</v>
      </c>
      <c r="U387" s="38"/>
      <c r="V387" s="38"/>
      <c r="W387" s="38"/>
      <c r="X387" s="38"/>
      <c r="Y387" s="38"/>
      <c r="Z387" s="38"/>
      <c r="AA387" s="38"/>
      <c r="AB387" s="38"/>
      <c r="AC387" s="38"/>
      <c r="AD387" s="38"/>
      <c r="AE387" s="38"/>
      <c r="AR387" s="239" t="s">
        <v>243</v>
      </c>
      <c r="AT387" s="239" t="s">
        <v>151</v>
      </c>
      <c r="AU387" s="239" t="s">
        <v>83</v>
      </c>
      <c r="AY387" s="17" t="s">
        <v>148</v>
      </c>
      <c r="BE387" s="240">
        <f>IF(N387="základní",J387,0)</f>
        <v>0</v>
      </c>
      <c r="BF387" s="240">
        <f>IF(N387="snížená",J387,0)</f>
        <v>0</v>
      </c>
      <c r="BG387" s="240">
        <f>IF(N387="zákl. přenesená",J387,0)</f>
        <v>0</v>
      </c>
      <c r="BH387" s="240">
        <f>IF(N387="sníž. přenesená",J387,0)</f>
        <v>0</v>
      </c>
      <c r="BI387" s="240">
        <f>IF(N387="nulová",J387,0)</f>
        <v>0</v>
      </c>
      <c r="BJ387" s="17" t="s">
        <v>81</v>
      </c>
      <c r="BK387" s="240">
        <f>ROUND(I387*H387,2)</f>
        <v>0</v>
      </c>
      <c r="BL387" s="17" t="s">
        <v>243</v>
      </c>
      <c r="BM387" s="239" t="s">
        <v>1061</v>
      </c>
    </row>
    <row r="388" s="2" customFormat="1">
      <c r="A388" s="38"/>
      <c r="B388" s="39"/>
      <c r="C388" s="40"/>
      <c r="D388" s="241" t="s">
        <v>157</v>
      </c>
      <c r="E388" s="40"/>
      <c r="F388" s="242" t="s">
        <v>1062</v>
      </c>
      <c r="G388" s="40"/>
      <c r="H388" s="40"/>
      <c r="I388" s="148"/>
      <c r="J388" s="40"/>
      <c r="K388" s="40"/>
      <c r="L388" s="44"/>
      <c r="M388" s="243"/>
      <c r="N388" s="244"/>
      <c r="O388" s="84"/>
      <c r="P388" s="84"/>
      <c r="Q388" s="84"/>
      <c r="R388" s="84"/>
      <c r="S388" s="84"/>
      <c r="T388" s="85"/>
      <c r="U388" s="38"/>
      <c r="V388" s="38"/>
      <c r="W388" s="38"/>
      <c r="X388" s="38"/>
      <c r="Y388" s="38"/>
      <c r="Z388" s="38"/>
      <c r="AA388" s="38"/>
      <c r="AB388" s="38"/>
      <c r="AC388" s="38"/>
      <c r="AD388" s="38"/>
      <c r="AE388" s="38"/>
      <c r="AT388" s="17" t="s">
        <v>157</v>
      </c>
      <c r="AU388" s="17" t="s">
        <v>83</v>
      </c>
    </row>
    <row r="389" s="2" customFormat="1">
      <c r="A389" s="38"/>
      <c r="B389" s="39"/>
      <c r="C389" s="40"/>
      <c r="D389" s="241" t="s">
        <v>159</v>
      </c>
      <c r="E389" s="40"/>
      <c r="F389" s="245" t="s">
        <v>1063</v>
      </c>
      <c r="G389" s="40"/>
      <c r="H389" s="40"/>
      <c r="I389" s="148"/>
      <c r="J389" s="40"/>
      <c r="K389" s="40"/>
      <c r="L389" s="44"/>
      <c r="M389" s="243"/>
      <c r="N389" s="244"/>
      <c r="O389" s="84"/>
      <c r="P389" s="84"/>
      <c r="Q389" s="84"/>
      <c r="R389" s="84"/>
      <c r="S389" s="84"/>
      <c r="T389" s="85"/>
      <c r="U389" s="38"/>
      <c r="V389" s="38"/>
      <c r="W389" s="38"/>
      <c r="X389" s="38"/>
      <c r="Y389" s="38"/>
      <c r="Z389" s="38"/>
      <c r="AA389" s="38"/>
      <c r="AB389" s="38"/>
      <c r="AC389" s="38"/>
      <c r="AD389" s="38"/>
      <c r="AE389" s="38"/>
      <c r="AT389" s="17" t="s">
        <v>159</v>
      </c>
      <c r="AU389" s="17" t="s">
        <v>83</v>
      </c>
    </row>
    <row r="390" s="2" customFormat="1" ht="21.75" customHeight="1">
      <c r="A390" s="38"/>
      <c r="B390" s="39"/>
      <c r="C390" s="228" t="s">
        <v>602</v>
      </c>
      <c r="D390" s="228" t="s">
        <v>151</v>
      </c>
      <c r="E390" s="229" t="s">
        <v>1064</v>
      </c>
      <c r="F390" s="230" t="s">
        <v>1065</v>
      </c>
      <c r="G390" s="231" t="s">
        <v>203</v>
      </c>
      <c r="H390" s="232">
        <v>180.036</v>
      </c>
      <c r="I390" s="233"/>
      <c r="J390" s="234">
        <f>ROUND(I390*H390,2)</f>
        <v>0</v>
      </c>
      <c r="K390" s="230" t="s">
        <v>716</v>
      </c>
      <c r="L390" s="44"/>
      <c r="M390" s="235" t="s">
        <v>19</v>
      </c>
      <c r="N390" s="236" t="s">
        <v>45</v>
      </c>
      <c r="O390" s="84"/>
      <c r="P390" s="237">
        <f>O390*H390</f>
        <v>0</v>
      </c>
      <c r="Q390" s="237">
        <v>0</v>
      </c>
      <c r="R390" s="237">
        <f>Q390*H390</f>
        <v>0</v>
      </c>
      <c r="S390" s="237">
        <v>0</v>
      </c>
      <c r="T390" s="238">
        <f>S390*H390</f>
        <v>0</v>
      </c>
      <c r="U390" s="38"/>
      <c r="V390" s="38"/>
      <c r="W390" s="38"/>
      <c r="X390" s="38"/>
      <c r="Y390" s="38"/>
      <c r="Z390" s="38"/>
      <c r="AA390" s="38"/>
      <c r="AB390" s="38"/>
      <c r="AC390" s="38"/>
      <c r="AD390" s="38"/>
      <c r="AE390" s="38"/>
      <c r="AR390" s="239" t="s">
        <v>114</v>
      </c>
      <c r="AT390" s="239" t="s">
        <v>151</v>
      </c>
      <c r="AU390" s="239" t="s">
        <v>83</v>
      </c>
      <c r="AY390" s="17" t="s">
        <v>148</v>
      </c>
      <c r="BE390" s="240">
        <f>IF(N390="základní",J390,0)</f>
        <v>0</v>
      </c>
      <c r="BF390" s="240">
        <f>IF(N390="snížená",J390,0)</f>
        <v>0</v>
      </c>
      <c r="BG390" s="240">
        <f>IF(N390="zákl. přenesená",J390,0)</f>
        <v>0</v>
      </c>
      <c r="BH390" s="240">
        <f>IF(N390="sníž. přenesená",J390,0)</f>
        <v>0</v>
      </c>
      <c r="BI390" s="240">
        <f>IF(N390="nulová",J390,0)</f>
        <v>0</v>
      </c>
      <c r="BJ390" s="17" t="s">
        <v>81</v>
      </c>
      <c r="BK390" s="240">
        <f>ROUND(I390*H390,2)</f>
        <v>0</v>
      </c>
      <c r="BL390" s="17" t="s">
        <v>114</v>
      </c>
      <c r="BM390" s="239" t="s">
        <v>1066</v>
      </c>
    </row>
    <row r="391" s="2" customFormat="1">
      <c r="A391" s="38"/>
      <c r="B391" s="39"/>
      <c r="C391" s="40"/>
      <c r="D391" s="241" t="s">
        <v>157</v>
      </c>
      <c r="E391" s="40"/>
      <c r="F391" s="242" t="s">
        <v>1067</v>
      </c>
      <c r="G391" s="40"/>
      <c r="H391" s="40"/>
      <c r="I391" s="148"/>
      <c r="J391" s="40"/>
      <c r="K391" s="40"/>
      <c r="L391" s="44"/>
      <c r="M391" s="243"/>
      <c r="N391" s="244"/>
      <c r="O391" s="84"/>
      <c r="P391" s="84"/>
      <c r="Q391" s="84"/>
      <c r="R391" s="84"/>
      <c r="S391" s="84"/>
      <c r="T391" s="85"/>
      <c r="U391" s="38"/>
      <c r="V391" s="38"/>
      <c r="W391" s="38"/>
      <c r="X391" s="38"/>
      <c r="Y391" s="38"/>
      <c r="Z391" s="38"/>
      <c r="AA391" s="38"/>
      <c r="AB391" s="38"/>
      <c r="AC391" s="38"/>
      <c r="AD391" s="38"/>
      <c r="AE391" s="38"/>
      <c r="AT391" s="17" t="s">
        <v>157</v>
      </c>
      <c r="AU391" s="17" t="s">
        <v>83</v>
      </c>
    </row>
    <row r="392" s="2" customFormat="1">
      <c r="A392" s="38"/>
      <c r="B392" s="39"/>
      <c r="C392" s="40"/>
      <c r="D392" s="241" t="s">
        <v>159</v>
      </c>
      <c r="E392" s="40"/>
      <c r="F392" s="245" t="s">
        <v>1063</v>
      </c>
      <c r="G392" s="40"/>
      <c r="H392" s="40"/>
      <c r="I392" s="148"/>
      <c r="J392" s="40"/>
      <c r="K392" s="40"/>
      <c r="L392" s="44"/>
      <c r="M392" s="243"/>
      <c r="N392" s="244"/>
      <c r="O392" s="84"/>
      <c r="P392" s="84"/>
      <c r="Q392" s="84"/>
      <c r="R392" s="84"/>
      <c r="S392" s="84"/>
      <c r="T392" s="85"/>
      <c r="U392" s="38"/>
      <c r="V392" s="38"/>
      <c r="W392" s="38"/>
      <c r="X392" s="38"/>
      <c r="Y392" s="38"/>
      <c r="Z392" s="38"/>
      <c r="AA392" s="38"/>
      <c r="AB392" s="38"/>
      <c r="AC392" s="38"/>
      <c r="AD392" s="38"/>
      <c r="AE392" s="38"/>
      <c r="AT392" s="17" t="s">
        <v>159</v>
      </c>
      <c r="AU392" s="17" t="s">
        <v>83</v>
      </c>
    </row>
    <row r="393" s="2" customFormat="1">
      <c r="A393" s="38"/>
      <c r="B393" s="39"/>
      <c r="C393" s="40"/>
      <c r="D393" s="241" t="s">
        <v>695</v>
      </c>
      <c r="E393" s="40"/>
      <c r="F393" s="245" t="s">
        <v>1068</v>
      </c>
      <c r="G393" s="40"/>
      <c r="H393" s="40"/>
      <c r="I393" s="148"/>
      <c r="J393" s="40"/>
      <c r="K393" s="40"/>
      <c r="L393" s="44"/>
      <c r="M393" s="243"/>
      <c r="N393" s="244"/>
      <c r="O393" s="84"/>
      <c r="P393" s="84"/>
      <c r="Q393" s="84"/>
      <c r="R393" s="84"/>
      <c r="S393" s="84"/>
      <c r="T393" s="85"/>
      <c r="U393" s="38"/>
      <c r="V393" s="38"/>
      <c r="W393" s="38"/>
      <c r="X393" s="38"/>
      <c r="Y393" s="38"/>
      <c r="Z393" s="38"/>
      <c r="AA393" s="38"/>
      <c r="AB393" s="38"/>
      <c r="AC393" s="38"/>
      <c r="AD393" s="38"/>
      <c r="AE393" s="38"/>
      <c r="AT393" s="17" t="s">
        <v>695</v>
      </c>
      <c r="AU393" s="17" t="s">
        <v>83</v>
      </c>
    </row>
    <row r="394" s="12" customFormat="1" ht="25.92" customHeight="1">
      <c r="A394" s="12"/>
      <c r="B394" s="212"/>
      <c r="C394" s="213"/>
      <c r="D394" s="214" t="s">
        <v>73</v>
      </c>
      <c r="E394" s="215" t="s">
        <v>1069</v>
      </c>
      <c r="F394" s="215" t="s">
        <v>1070</v>
      </c>
      <c r="G394" s="213"/>
      <c r="H394" s="213"/>
      <c r="I394" s="216"/>
      <c r="J394" s="217">
        <f>BK394</f>
        <v>0</v>
      </c>
      <c r="K394" s="213"/>
      <c r="L394" s="218"/>
      <c r="M394" s="219"/>
      <c r="N394" s="220"/>
      <c r="O394" s="220"/>
      <c r="P394" s="221">
        <f>SUM(P395:P421)</f>
        <v>0</v>
      </c>
      <c r="Q394" s="220"/>
      <c r="R394" s="221">
        <f>SUM(R395:R421)</f>
        <v>0.090999999999999998</v>
      </c>
      <c r="S394" s="220"/>
      <c r="T394" s="222">
        <f>SUM(T395:T421)</f>
        <v>0</v>
      </c>
      <c r="U394" s="12"/>
      <c r="V394" s="12"/>
      <c r="W394" s="12"/>
      <c r="X394" s="12"/>
      <c r="Y394" s="12"/>
      <c r="Z394" s="12"/>
      <c r="AA394" s="12"/>
      <c r="AB394" s="12"/>
      <c r="AC394" s="12"/>
      <c r="AD394" s="12"/>
      <c r="AE394" s="12"/>
      <c r="AR394" s="223" t="s">
        <v>83</v>
      </c>
      <c r="AT394" s="224" t="s">
        <v>73</v>
      </c>
      <c r="AU394" s="224" t="s">
        <v>74</v>
      </c>
      <c r="AY394" s="223" t="s">
        <v>148</v>
      </c>
      <c r="BK394" s="225">
        <f>SUM(BK395:BK421)</f>
        <v>0</v>
      </c>
    </row>
    <row r="395" s="2" customFormat="1" ht="21.75" customHeight="1">
      <c r="A395" s="38"/>
      <c r="B395" s="39"/>
      <c r="C395" s="228" t="s">
        <v>604</v>
      </c>
      <c r="D395" s="228" t="s">
        <v>151</v>
      </c>
      <c r="E395" s="229" t="s">
        <v>1071</v>
      </c>
      <c r="F395" s="230" t="s">
        <v>1072</v>
      </c>
      <c r="G395" s="231" t="s">
        <v>258</v>
      </c>
      <c r="H395" s="232">
        <v>78.861000000000004</v>
      </c>
      <c r="I395" s="233"/>
      <c r="J395" s="234">
        <f>ROUND(I395*H395,2)</f>
        <v>0</v>
      </c>
      <c r="K395" s="230" t="s">
        <v>716</v>
      </c>
      <c r="L395" s="44"/>
      <c r="M395" s="235" t="s">
        <v>19</v>
      </c>
      <c r="N395" s="236" t="s">
        <v>45</v>
      </c>
      <c r="O395" s="84"/>
      <c r="P395" s="237">
        <f>O395*H395</f>
        <v>0</v>
      </c>
      <c r="Q395" s="237">
        <v>0</v>
      </c>
      <c r="R395" s="237">
        <f>Q395*H395</f>
        <v>0</v>
      </c>
      <c r="S395" s="237">
        <v>0</v>
      </c>
      <c r="T395" s="238">
        <f>S395*H395</f>
        <v>0</v>
      </c>
      <c r="U395" s="38"/>
      <c r="V395" s="38"/>
      <c r="W395" s="38"/>
      <c r="X395" s="38"/>
      <c r="Y395" s="38"/>
      <c r="Z395" s="38"/>
      <c r="AA395" s="38"/>
      <c r="AB395" s="38"/>
      <c r="AC395" s="38"/>
      <c r="AD395" s="38"/>
      <c r="AE395" s="38"/>
      <c r="AR395" s="239" t="s">
        <v>243</v>
      </c>
      <c r="AT395" s="239" t="s">
        <v>151</v>
      </c>
      <c r="AU395" s="239" t="s">
        <v>81</v>
      </c>
      <c r="AY395" s="17" t="s">
        <v>148</v>
      </c>
      <c r="BE395" s="240">
        <f>IF(N395="základní",J395,0)</f>
        <v>0</v>
      </c>
      <c r="BF395" s="240">
        <f>IF(N395="snížená",J395,0)</f>
        <v>0</v>
      </c>
      <c r="BG395" s="240">
        <f>IF(N395="zákl. přenesená",J395,0)</f>
        <v>0</v>
      </c>
      <c r="BH395" s="240">
        <f>IF(N395="sníž. přenesená",J395,0)</f>
        <v>0</v>
      </c>
      <c r="BI395" s="240">
        <f>IF(N395="nulová",J395,0)</f>
        <v>0</v>
      </c>
      <c r="BJ395" s="17" t="s">
        <v>81</v>
      </c>
      <c r="BK395" s="240">
        <f>ROUND(I395*H395,2)</f>
        <v>0</v>
      </c>
      <c r="BL395" s="17" t="s">
        <v>243</v>
      </c>
      <c r="BM395" s="239" t="s">
        <v>1073</v>
      </c>
    </row>
    <row r="396" s="2" customFormat="1">
      <c r="A396" s="38"/>
      <c r="B396" s="39"/>
      <c r="C396" s="40"/>
      <c r="D396" s="241" t="s">
        <v>157</v>
      </c>
      <c r="E396" s="40"/>
      <c r="F396" s="242" t="s">
        <v>1074</v>
      </c>
      <c r="G396" s="40"/>
      <c r="H396" s="40"/>
      <c r="I396" s="148"/>
      <c r="J396" s="40"/>
      <c r="K396" s="40"/>
      <c r="L396" s="44"/>
      <c r="M396" s="243"/>
      <c r="N396" s="244"/>
      <c r="O396" s="84"/>
      <c r="P396" s="84"/>
      <c r="Q396" s="84"/>
      <c r="R396" s="84"/>
      <c r="S396" s="84"/>
      <c r="T396" s="85"/>
      <c r="U396" s="38"/>
      <c r="V396" s="38"/>
      <c r="W396" s="38"/>
      <c r="X396" s="38"/>
      <c r="Y396" s="38"/>
      <c r="Z396" s="38"/>
      <c r="AA396" s="38"/>
      <c r="AB396" s="38"/>
      <c r="AC396" s="38"/>
      <c r="AD396" s="38"/>
      <c r="AE396" s="38"/>
      <c r="AT396" s="17" t="s">
        <v>157</v>
      </c>
      <c r="AU396" s="17" t="s">
        <v>81</v>
      </c>
    </row>
    <row r="397" s="2" customFormat="1">
      <c r="A397" s="38"/>
      <c r="B397" s="39"/>
      <c r="C397" s="40"/>
      <c r="D397" s="241" t="s">
        <v>695</v>
      </c>
      <c r="E397" s="40"/>
      <c r="F397" s="245" t="s">
        <v>1075</v>
      </c>
      <c r="G397" s="40"/>
      <c r="H397" s="40"/>
      <c r="I397" s="148"/>
      <c r="J397" s="40"/>
      <c r="K397" s="40"/>
      <c r="L397" s="44"/>
      <c r="M397" s="243"/>
      <c r="N397" s="244"/>
      <c r="O397" s="84"/>
      <c r="P397" s="84"/>
      <c r="Q397" s="84"/>
      <c r="R397" s="84"/>
      <c r="S397" s="84"/>
      <c r="T397" s="85"/>
      <c r="U397" s="38"/>
      <c r="V397" s="38"/>
      <c r="W397" s="38"/>
      <c r="X397" s="38"/>
      <c r="Y397" s="38"/>
      <c r="Z397" s="38"/>
      <c r="AA397" s="38"/>
      <c r="AB397" s="38"/>
      <c r="AC397" s="38"/>
      <c r="AD397" s="38"/>
      <c r="AE397" s="38"/>
      <c r="AT397" s="17" t="s">
        <v>695</v>
      </c>
      <c r="AU397" s="17" t="s">
        <v>81</v>
      </c>
    </row>
    <row r="398" s="13" customFormat="1">
      <c r="A398" s="13"/>
      <c r="B398" s="246"/>
      <c r="C398" s="247"/>
      <c r="D398" s="241" t="s">
        <v>173</v>
      </c>
      <c r="E398" s="248" t="s">
        <v>19</v>
      </c>
      <c r="F398" s="249" t="s">
        <v>1076</v>
      </c>
      <c r="G398" s="247"/>
      <c r="H398" s="250">
        <v>65.790000000000006</v>
      </c>
      <c r="I398" s="251"/>
      <c r="J398" s="247"/>
      <c r="K398" s="247"/>
      <c r="L398" s="252"/>
      <c r="M398" s="253"/>
      <c r="N398" s="254"/>
      <c r="O398" s="254"/>
      <c r="P398" s="254"/>
      <c r="Q398" s="254"/>
      <c r="R398" s="254"/>
      <c r="S398" s="254"/>
      <c r="T398" s="255"/>
      <c r="U398" s="13"/>
      <c r="V398" s="13"/>
      <c r="W398" s="13"/>
      <c r="X398" s="13"/>
      <c r="Y398" s="13"/>
      <c r="Z398" s="13"/>
      <c r="AA398" s="13"/>
      <c r="AB398" s="13"/>
      <c r="AC398" s="13"/>
      <c r="AD398" s="13"/>
      <c r="AE398" s="13"/>
      <c r="AT398" s="256" t="s">
        <v>173</v>
      </c>
      <c r="AU398" s="256" t="s">
        <v>81</v>
      </c>
      <c r="AV398" s="13" t="s">
        <v>83</v>
      </c>
      <c r="AW398" s="13" t="s">
        <v>35</v>
      </c>
      <c r="AX398" s="13" t="s">
        <v>74</v>
      </c>
      <c r="AY398" s="256" t="s">
        <v>148</v>
      </c>
    </row>
    <row r="399" s="13" customFormat="1">
      <c r="A399" s="13"/>
      <c r="B399" s="246"/>
      <c r="C399" s="247"/>
      <c r="D399" s="241" t="s">
        <v>173</v>
      </c>
      <c r="E399" s="248" t="s">
        <v>19</v>
      </c>
      <c r="F399" s="249" t="s">
        <v>1077</v>
      </c>
      <c r="G399" s="247"/>
      <c r="H399" s="250">
        <v>8.8539999999999992</v>
      </c>
      <c r="I399" s="251"/>
      <c r="J399" s="247"/>
      <c r="K399" s="247"/>
      <c r="L399" s="252"/>
      <c r="M399" s="253"/>
      <c r="N399" s="254"/>
      <c r="O399" s="254"/>
      <c r="P399" s="254"/>
      <c r="Q399" s="254"/>
      <c r="R399" s="254"/>
      <c r="S399" s="254"/>
      <c r="T399" s="255"/>
      <c r="U399" s="13"/>
      <c r="V399" s="13"/>
      <c r="W399" s="13"/>
      <c r="X399" s="13"/>
      <c r="Y399" s="13"/>
      <c r="Z399" s="13"/>
      <c r="AA399" s="13"/>
      <c r="AB399" s="13"/>
      <c r="AC399" s="13"/>
      <c r="AD399" s="13"/>
      <c r="AE399" s="13"/>
      <c r="AT399" s="256" t="s">
        <v>173</v>
      </c>
      <c r="AU399" s="256" t="s">
        <v>81</v>
      </c>
      <c r="AV399" s="13" t="s">
        <v>83</v>
      </c>
      <c r="AW399" s="13" t="s">
        <v>35</v>
      </c>
      <c r="AX399" s="13" t="s">
        <v>74</v>
      </c>
      <c r="AY399" s="256" t="s">
        <v>148</v>
      </c>
    </row>
    <row r="400" s="13" customFormat="1">
      <c r="A400" s="13"/>
      <c r="B400" s="246"/>
      <c r="C400" s="247"/>
      <c r="D400" s="241" t="s">
        <v>173</v>
      </c>
      <c r="E400" s="248" t="s">
        <v>19</v>
      </c>
      <c r="F400" s="249" t="s">
        <v>884</v>
      </c>
      <c r="G400" s="247"/>
      <c r="H400" s="250">
        <v>1.5</v>
      </c>
      <c r="I400" s="251"/>
      <c r="J400" s="247"/>
      <c r="K400" s="247"/>
      <c r="L400" s="252"/>
      <c r="M400" s="253"/>
      <c r="N400" s="254"/>
      <c r="O400" s="254"/>
      <c r="P400" s="254"/>
      <c r="Q400" s="254"/>
      <c r="R400" s="254"/>
      <c r="S400" s="254"/>
      <c r="T400" s="255"/>
      <c r="U400" s="13"/>
      <c r="V400" s="13"/>
      <c r="W400" s="13"/>
      <c r="X400" s="13"/>
      <c r="Y400" s="13"/>
      <c r="Z400" s="13"/>
      <c r="AA400" s="13"/>
      <c r="AB400" s="13"/>
      <c r="AC400" s="13"/>
      <c r="AD400" s="13"/>
      <c r="AE400" s="13"/>
      <c r="AT400" s="256" t="s">
        <v>173</v>
      </c>
      <c r="AU400" s="256" t="s">
        <v>81</v>
      </c>
      <c r="AV400" s="13" t="s">
        <v>83</v>
      </c>
      <c r="AW400" s="13" t="s">
        <v>35</v>
      </c>
      <c r="AX400" s="13" t="s">
        <v>74</v>
      </c>
      <c r="AY400" s="256" t="s">
        <v>148</v>
      </c>
    </row>
    <row r="401" s="13" customFormat="1">
      <c r="A401" s="13"/>
      <c r="B401" s="246"/>
      <c r="C401" s="247"/>
      <c r="D401" s="241" t="s">
        <v>173</v>
      </c>
      <c r="E401" s="248" t="s">
        <v>19</v>
      </c>
      <c r="F401" s="249" t="s">
        <v>932</v>
      </c>
      <c r="G401" s="247"/>
      <c r="H401" s="250">
        <v>2.7170000000000001</v>
      </c>
      <c r="I401" s="251"/>
      <c r="J401" s="247"/>
      <c r="K401" s="247"/>
      <c r="L401" s="252"/>
      <c r="M401" s="253"/>
      <c r="N401" s="254"/>
      <c r="O401" s="254"/>
      <c r="P401" s="254"/>
      <c r="Q401" s="254"/>
      <c r="R401" s="254"/>
      <c r="S401" s="254"/>
      <c r="T401" s="255"/>
      <c r="U401" s="13"/>
      <c r="V401" s="13"/>
      <c r="W401" s="13"/>
      <c r="X401" s="13"/>
      <c r="Y401" s="13"/>
      <c r="Z401" s="13"/>
      <c r="AA401" s="13"/>
      <c r="AB401" s="13"/>
      <c r="AC401" s="13"/>
      <c r="AD401" s="13"/>
      <c r="AE401" s="13"/>
      <c r="AT401" s="256" t="s">
        <v>173</v>
      </c>
      <c r="AU401" s="256" t="s">
        <v>81</v>
      </c>
      <c r="AV401" s="13" t="s">
        <v>83</v>
      </c>
      <c r="AW401" s="13" t="s">
        <v>35</v>
      </c>
      <c r="AX401" s="13" t="s">
        <v>74</v>
      </c>
      <c r="AY401" s="256" t="s">
        <v>148</v>
      </c>
    </row>
    <row r="402" s="14" customFormat="1">
      <c r="A402" s="14"/>
      <c r="B402" s="257"/>
      <c r="C402" s="258"/>
      <c r="D402" s="241" t="s">
        <v>173</v>
      </c>
      <c r="E402" s="259" t="s">
        <v>19</v>
      </c>
      <c r="F402" s="260" t="s">
        <v>184</v>
      </c>
      <c r="G402" s="258"/>
      <c r="H402" s="261">
        <v>78.861000000000004</v>
      </c>
      <c r="I402" s="262"/>
      <c r="J402" s="258"/>
      <c r="K402" s="258"/>
      <c r="L402" s="263"/>
      <c r="M402" s="264"/>
      <c r="N402" s="265"/>
      <c r="O402" s="265"/>
      <c r="P402" s="265"/>
      <c r="Q402" s="265"/>
      <c r="R402" s="265"/>
      <c r="S402" s="265"/>
      <c r="T402" s="266"/>
      <c r="U402" s="14"/>
      <c r="V402" s="14"/>
      <c r="W402" s="14"/>
      <c r="X402" s="14"/>
      <c r="Y402" s="14"/>
      <c r="Z402" s="14"/>
      <c r="AA402" s="14"/>
      <c r="AB402" s="14"/>
      <c r="AC402" s="14"/>
      <c r="AD402" s="14"/>
      <c r="AE402" s="14"/>
      <c r="AT402" s="267" t="s">
        <v>173</v>
      </c>
      <c r="AU402" s="267" t="s">
        <v>81</v>
      </c>
      <c r="AV402" s="14" t="s">
        <v>114</v>
      </c>
      <c r="AW402" s="14" t="s">
        <v>35</v>
      </c>
      <c r="AX402" s="14" t="s">
        <v>81</v>
      </c>
      <c r="AY402" s="267" t="s">
        <v>148</v>
      </c>
    </row>
    <row r="403" s="2" customFormat="1" ht="16.5" customHeight="1">
      <c r="A403" s="38"/>
      <c r="B403" s="39"/>
      <c r="C403" s="268" t="s">
        <v>605</v>
      </c>
      <c r="D403" s="268" t="s">
        <v>220</v>
      </c>
      <c r="E403" s="269" t="s">
        <v>1078</v>
      </c>
      <c r="F403" s="270" t="s">
        <v>1079</v>
      </c>
      <c r="G403" s="271" t="s">
        <v>203</v>
      </c>
      <c r="H403" s="272">
        <v>0.028000000000000001</v>
      </c>
      <c r="I403" s="273"/>
      <c r="J403" s="274">
        <f>ROUND(I403*H403,2)</f>
        <v>0</v>
      </c>
      <c r="K403" s="270" t="s">
        <v>716</v>
      </c>
      <c r="L403" s="275"/>
      <c r="M403" s="276" t="s">
        <v>19</v>
      </c>
      <c r="N403" s="277" t="s">
        <v>45</v>
      </c>
      <c r="O403" s="84"/>
      <c r="P403" s="237">
        <f>O403*H403</f>
        <v>0</v>
      </c>
      <c r="Q403" s="237">
        <v>1</v>
      </c>
      <c r="R403" s="237">
        <f>Q403*H403</f>
        <v>0.028000000000000001</v>
      </c>
      <c r="S403" s="237">
        <v>0</v>
      </c>
      <c r="T403" s="238">
        <f>S403*H403</f>
        <v>0</v>
      </c>
      <c r="U403" s="38"/>
      <c r="V403" s="38"/>
      <c r="W403" s="38"/>
      <c r="X403" s="38"/>
      <c r="Y403" s="38"/>
      <c r="Z403" s="38"/>
      <c r="AA403" s="38"/>
      <c r="AB403" s="38"/>
      <c r="AC403" s="38"/>
      <c r="AD403" s="38"/>
      <c r="AE403" s="38"/>
      <c r="AR403" s="239" t="s">
        <v>328</v>
      </c>
      <c r="AT403" s="239" t="s">
        <v>220</v>
      </c>
      <c r="AU403" s="239" t="s">
        <v>81</v>
      </c>
      <c r="AY403" s="17" t="s">
        <v>148</v>
      </c>
      <c r="BE403" s="240">
        <f>IF(N403="základní",J403,0)</f>
        <v>0</v>
      </c>
      <c r="BF403" s="240">
        <f>IF(N403="snížená",J403,0)</f>
        <v>0</v>
      </c>
      <c r="BG403" s="240">
        <f>IF(N403="zákl. přenesená",J403,0)</f>
        <v>0</v>
      </c>
      <c r="BH403" s="240">
        <f>IF(N403="sníž. přenesená",J403,0)</f>
        <v>0</v>
      </c>
      <c r="BI403" s="240">
        <f>IF(N403="nulová",J403,0)</f>
        <v>0</v>
      </c>
      <c r="BJ403" s="17" t="s">
        <v>81</v>
      </c>
      <c r="BK403" s="240">
        <f>ROUND(I403*H403,2)</f>
        <v>0</v>
      </c>
      <c r="BL403" s="17" t="s">
        <v>243</v>
      </c>
      <c r="BM403" s="239" t="s">
        <v>1080</v>
      </c>
    </row>
    <row r="404" s="2" customFormat="1">
      <c r="A404" s="38"/>
      <c r="B404" s="39"/>
      <c r="C404" s="40"/>
      <c r="D404" s="241" t="s">
        <v>157</v>
      </c>
      <c r="E404" s="40"/>
      <c r="F404" s="242" t="s">
        <v>1079</v>
      </c>
      <c r="G404" s="40"/>
      <c r="H404" s="40"/>
      <c r="I404" s="148"/>
      <c r="J404" s="40"/>
      <c r="K404" s="40"/>
      <c r="L404" s="44"/>
      <c r="M404" s="243"/>
      <c r="N404" s="244"/>
      <c r="O404" s="84"/>
      <c r="P404" s="84"/>
      <c r="Q404" s="84"/>
      <c r="R404" s="84"/>
      <c r="S404" s="84"/>
      <c r="T404" s="85"/>
      <c r="U404" s="38"/>
      <c r="V404" s="38"/>
      <c r="W404" s="38"/>
      <c r="X404" s="38"/>
      <c r="Y404" s="38"/>
      <c r="Z404" s="38"/>
      <c r="AA404" s="38"/>
      <c r="AB404" s="38"/>
      <c r="AC404" s="38"/>
      <c r="AD404" s="38"/>
      <c r="AE404" s="38"/>
      <c r="AT404" s="17" t="s">
        <v>157</v>
      </c>
      <c r="AU404" s="17" t="s">
        <v>81</v>
      </c>
    </row>
    <row r="405" s="2" customFormat="1">
      <c r="A405" s="38"/>
      <c r="B405" s="39"/>
      <c r="C405" s="40"/>
      <c r="D405" s="241" t="s">
        <v>695</v>
      </c>
      <c r="E405" s="40"/>
      <c r="F405" s="245" t="s">
        <v>1081</v>
      </c>
      <c r="G405" s="40"/>
      <c r="H405" s="40"/>
      <c r="I405" s="148"/>
      <c r="J405" s="40"/>
      <c r="K405" s="40"/>
      <c r="L405" s="44"/>
      <c r="M405" s="243"/>
      <c r="N405" s="244"/>
      <c r="O405" s="84"/>
      <c r="P405" s="84"/>
      <c r="Q405" s="84"/>
      <c r="R405" s="84"/>
      <c r="S405" s="84"/>
      <c r="T405" s="85"/>
      <c r="U405" s="38"/>
      <c r="V405" s="38"/>
      <c r="W405" s="38"/>
      <c r="X405" s="38"/>
      <c r="Y405" s="38"/>
      <c r="Z405" s="38"/>
      <c r="AA405" s="38"/>
      <c r="AB405" s="38"/>
      <c r="AC405" s="38"/>
      <c r="AD405" s="38"/>
      <c r="AE405" s="38"/>
      <c r="AT405" s="17" t="s">
        <v>695</v>
      </c>
      <c r="AU405" s="17" t="s">
        <v>81</v>
      </c>
    </row>
    <row r="406" s="13" customFormat="1">
      <c r="A406" s="13"/>
      <c r="B406" s="246"/>
      <c r="C406" s="247"/>
      <c r="D406" s="241" t="s">
        <v>173</v>
      </c>
      <c r="E406" s="248" t="s">
        <v>19</v>
      </c>
      <c r="F406" s="249" t="s">
        <v>1082</v>
      </c>
      <c r="G406" s="247"/>
      <c r="H406" s="250">
        <v>0.028000000000000001</v>
      </c>
      <c r="I406" s="251"/>
      <c r="J406" s="247"/>
      <c r="K406" s="247"/>
      <c r="L406" s="252"/>
      <c r="M406" s="253"/>
      <c r="N406" s="254"/>
      <c r="O406" s="254"/>
      <c r="P406" s="254"/>
      <c r="Q406" s="254"/>
      <c r="R406" s="254"/>
      <c r="S406" s="254"/>
      <c r="T406" s="255"/>
      <c r="U406" s="13"/>
      <c r="V406" s="13"/>
      <c r="W406" s="13"/>
      <c r="X406" s="13"/>
      <c r="Y406" s="13"/>
      <c r="Z406" s="13"/>
      <c r="AA406" s="13"/>
      <c r="AB406" s="13"/>
      <c r="AC406" s="13"/>
      <c r="AD406" s="13"/>
      <c r="AE406" s="13"/>
      <c r="AT406" s="256" t="s">
        <v>173</v>
      </c>
      <c r="AU406" s="256" t="s">
        <v>81</v>
      </c>
      <c r="AV406" s="13" t="s">
        <v>83</v>
      </c>
      <c r="AW406" s="13" t="s">
        <v>35</v>
      </c>
      <c r="AX406" s="13" t="s">
        <v>81</v>
      </c>
      <c r="AY406" s="256" t="s">
        <v>148</v>
      </c>
    </row>
    <row r="407" s="2" customFormat="1" ht="21.75" customHeight="1">
      <c r="A407" s="38"/>
      <c r="B407" s="39"/>
      <c r="C407" s="228" t="s">
        <v>1083</v>
      </c>
      <c r="D407" s="228" t="s">
        <v>151</v>
      </c>
      <c r="E407" s="229" t="s">
        <v>1084</v>
      </c>
      <c r="F407" s="230" t="s">
        <v>1085</v>
      </c>
      <c r="G407" s="231" t="s">
        <v>258</v>
      </c>
      <c r="H407" s="232">
        <v>157.72200000000001</v>
      </c>
      <c r="I407" s="233"/>
      <c r="J407" s="234">
        <f>ROUND(I407*H407,2)</f>
        <v>0</v>
      </c>
      <c r="K407" s="230" t="s">
        <v>716</v>
      </c>
      <c r="L407" s="44"/>
      <c r="M407" s="235" t="s">
        <v>19</v>
      </c>
      <c r="N407" s="236" t="s">
        <v>45</v>
      </c>
      <c r="O407" s="84"/>
      <c r="P407" s="237">
        <f>O407*H407</f>
        <v>0</v>
      </c>
      <c r="Q407" s="237">
        <v>0</v>
      </c>
      <c r="R407" s="237">
        <f>Q407*H407</f>
        <v>0</v>
      </c>
      <c r="S407" s="237">
        <v>0</v>
      </c>
      <c r="T407" s="238">
        <f>S407*H407</f>
        <v>0</v>
      </c>
      <c r="U407" s="38"/>
      <c r="V407" s="38"/>
      <c r="W407" s="38"/>
      <c r="X407" s="38"/>
      <c r="Y407" s="38"/>
      <c r="Z407" s="38"/>
      <c r="AA407" s="38"/>
      <c r="AB407" s="38"/>
      <c r="AC407" s="38"/>
      <c r="AD407" s="38"/>
      <c r="AE407" s="38"/>
      <c r="AR407" s="239" t="s">
        <v>243</v>
      </c>
      <c r="AT407" s="239" t="s">
        <v>151</v>
      </c>
      <c r="AU407" s="239" t="s">
        <v>81</v>
      </c>
      <c r="AY407" s="17" t="s">
        <v>148</v>
      </c>
      <c r="BE407" s="240">
        <f>IF(N407="základní",J407,0)</f>
        <v>0</v>
      </c>
      <c r="BF407" s="240">
        <f>IF(N407="snížená",J407,0)</f>
        <v>0</v>
      </c>
      <c r="BG407" s="240">
        <f>IF(N407="zákl. přenesená",J407,0)</f>
        <v>0</v>
      </c>
      <c r="BH407" s="240">
        <f>IF(N407="sníž. přenesená",J407,0)</f>
        <v>0</v>
      </c>
      <c r="BI407" s="240">
        <f>IF(N407="nulová",J407,0)</f>
        <v>0</v>
      </c>
      <c r="BJ407" s="17" t="s">
        <v>81</v>
      </c>
      <c r="BK407" s="240">
        <f>ROUND(I407*H407,2)</f>
        <v>0</v>
      </c>
      <c r="BL407" s="17" t="s">
        <v>243</v>
      </c>
      <c r="BM407" s="239" t="s">
        <v>1086</v>
      </c>
    </row>
    <row r="408" s="2" customFormat="1">
      <c r="A408" s="38"/>
      <c r="B408" s="39"/>
      <c r="C408" s="40"/>
      <c r="D408" s="241" t="s">
        <v>157</v>
      </c>
      <c r="E408" s="40"/>
      <c r="F408" s="242" t="s">
        <v>1087</v>
      </c>
      <c r="G408" s="40"/>
      <c r="H408" s="40"/>
      <c r="I408" s="148"/>
      <c r="J408" s="40"/>
      <c r="K408" s="40"/>
      <c r="L408" s="44"/>
      <c r="M408" s="243"/>
      <c r="N408" s="244"/>
      <c r="O408" s="84"/>
      <c r="P408" s="84"/>
      <c r="Q408" s="84"/>
      <c r="R408" s="84"/>
      <c r="S408" s="84"/>
      <c r="T408" s="85"/>
      <c r="U408" s="38"/>
      <c r="V408" s="38"/>
      <c r="W408" s="38"/>
      <c r="X408" s="38"/>
      <c r="Y408" s="38"/>
      <c r="Z408" s="38"/>
      <c r="AA408" s="38"/>
      <c r="AB408" s="38"/>
      <c r="AC408" s="38"/>
      <c r="AD408" s="38"/>
      <c r="AE408" s="38"/>
      <c r="AT408" s="17" t="s">
        <v>157</v>
      </c>
      <c r="AU408" s="17" t="s">
        <v>81</v>
      </c>
    </row>
    <row r="409" s="2" customFormat="1">
      <c r="A409" s="38"/>
      <c r="B409" s="39"/>
      <c r="C409" s="40"/>
      <c r="D409" s="241" t="s">
        <v>695</v>
      </c>
      <c r="E409" s="40"/>
      <c r="F409" s="245" t="s">
        <v>1088</v>
      </c>
      <c r="G409" s="40"/>
      <c r="H409" s="40"/>
      <c r="I409" s="148"/>
      <c r="J409" s="40"/>
      <c r="K409" s="40"/>
      <c r="L409" s="44"/>
      <c r="M409" s="243"/>
      <c r="N409" s="244"/>
      <c r="O409" s="84"/>
      <c r="P409" s="84"/>
      <c r="Q409" s="84"/>
      <c r="R409" s="84"/>
      <c r="S409" s="84"/>
      <c r="T409" s="85"/>
      <c r="U409" s="38"/>
      <c r="V409" s="38"/>
      <c r="W409" s="38"/>
      <c r="X409" s="38"/>
      <c r="Y409" s="38"/>
      <c r="Z409" s="38"/>
      <c r="AA409" s="38"/>
      <c r="AB409" s="38"/>
      <c r="AC409" s="38"/>
      <c r="AD409" s="38"/>
      <c r="AE409" s="38"/>
      <c r="AT409" s="17" t="s">
        <v>695</v>
      </c>
      <c r="AU409" s="17" t="s">
        <v>81</v>
      </c>
    </row>
    <row r="410" s="13" customFormat="1">
      <c r="A410" s="13"/>
      <c r="B410" s="246"/>
      <c r="C410" s="247"/>
      <c r="D410" s="241" t="s">
        <v>173</v>
      </c>
      <c r="E410" s="248" t="s">
        <v>19</v>
      </c>
      <c r="F410" s="249" t="s">
        <v>1089</v>
      </c>
      <c r="G410" s="247"/>
      <c r="H410" s="250">
        <v>157.72200000000001</v>
      </c>
      <c r="I410" s="251"/>
      <c r="J410" s="247"/>
      <c r="K410" s="247"/>
      <c r="L410" s="252"/>
      <c r="M410" s="253"/>
      <c r="N410" s="254"/>
      <c r="O410" s="254"/>
      <c r="P410" s="254"/>
      <c r="Q410" s="254"/>
      <c r="R410" s="254"/>
      <c r="S410" s="254"/>
      <c r="T410" s="255"/>
      <c r="U410" s="13"/>
      <c r="V410" s="13"/>
      <c r="W410" s="13"/>
      <c r="X410" s="13"/>
      <c r="Y410" s="13"/>
      <c r="Z410" s="13"/>
      <c r="AA410" s="13"/>
      <c r="AB410" s="13"/>
      <c r="AC410" s="13"/>
      <c r="AD410" s="13"/>
      <c r="AE410" s="13"/>
      <c r="AT410" s="256" t="s">
        <v>173</v>
      </c>
      <c r="AU410" s="256" t="s">
        <v>81</v>
      </c>
      <c r="AV410" s="13" t="s">
        <v>83</v>
      </c>
      <c r="AW410" s="13" t="s">
        <v>35</v>
      </c>
      <c r="AX410" s="13" t="s">
        <v>81</v>
      </c>
      <c r="AY410" s="256" t="s">
        <v>148</v>
      </c>
    </row>
    <row r="411" s="2" customFormat="1" ht="16.5" customHeight="1">
      <c r="A411" s="38"/>
      <c r="B411" s="39"/>
      <c r="C411" s="268" t="s">
        <v>1090</v>
      </c>
      <c r="D411" s="268" t="s">
        <v>220</v>
      </c>
      <c r="E411" s="269" t="s">
        <v>1091</v>
      </c>
      <c r="F411" s="270" t="s">
        <v>1092</v>
      </c>
      <c r="G411" s="271" t="s">
        <v>203</v>
      </c>
      <c r="H411" s="272">
        <v>0.063</v>
      </c>
      <c r="I411" s="273"/>
      <c r="J411" s="274">
        <f>ROUND(I411*H411,2)</f>
        <v>0</v>
      </c>
      <c r="K411" s="270" t="s">
        <v>716</v>
      </c>
      <c r="L411" s="275"/>
      <c r="M411" s="276" t="s">
        <v>19</v>
      </c>
      <c r="N411" s="277" t="s">
        <v>45</v>
      </c>
      <c r="O411" s="84"/>
      <c r="P411" s="237">
        <f>O411*H411</f>
        <v>0</v>
      </c>
      <c r="Q411" s="237">
        <v>1</v>
      </c>
      <c r="R411" s="237">
        <f>Q411*H411</f>
        <v>0.063</v>
      </c>
      <c r="S411" s="237">
        <v>0</v>
      </c>
      <c r="T411" s="238">
        <f>S411*H411</f>
        <v>0</v>
      </c>
      <c r="U411" s="38"/>
      <c r="V411" s="38"/>
      <c r="W411" s="38"/>
      <c r="X411" s="38"/>
      <c r="Y411" s="38"/>
      <c r="Z411" s="38"/>
      <c r="AA411" s="38"/>
      <c r="AB411" s="38"/>
      <c r="AC411" s="38"/>
      <c r="AD411" s="38"/>
      <c r="AE411" s="38"/>
      <c r="AR411" s="239" t="s">
        <v>328</v>
      </c>
      <c r="AT411" s="239" t="s">
        <v>220</v>
      </c>
      <c r="AU411" s="239" t="s">
        <v>81</v>
      </c>
      <c r="AY411" s="17" t="s">
        <v>148</v>
      </c>
      <c r="BE411" s="240">
        <f>IF(N411="základní",J411,0)</f>
        <v>0</v>
      </c>
      <c r="BF411" s="240">
        <f>IF(N411="snížená",J411,0)</f>
        <v>0</v>
      </c>
      <c r="BG411" s="240">
        <f>IF(N411="zákl. přenesená",J411,0)</f>
        <v>0</v>
      </c>
      <c r="BH411" s="240">
        <f>IF(N411="sníž. přenesená",J411,0)</f>
        <v>0</v>
      </c>
      <c r="BI411" s="240">
        <f>IF(N411="nulová",J411,0)</f>
        <v>0</v>
      </c>
      <c r="BJ411" s="17" t="s">
        <v>81</v>
      </c>
      <c r="BK411" s="240">
        <f>ROUND(I411*H411,2)</f>
        <v>0</v>
      </c>
      <c r="BL411" s="17" t="s">
        <v>243</v>
      </c>
      <c r="BM411" s="239" t="s">
        <v>1093</v>
      </c>
    </row>
    <row r="412" s="2" customFormat="1">
      <c r="A412" s="38"/>
      <c r="B412" s="39"/>
      <c r="C412" s="40"/>
      <c r="D412" s="241" t="s">
        <v>157</v>
      </c>
      <c r="E412" s="40"/>
      <c r="F412" s="242" t="s">
        <v>1092</v>
      </c>
      <c r="G412" s="40"/>
      <c r="H412" s="40"/>
      <c r="I412" s="148"/>
      <c r="J412" s="40"/>
      <c r="K412" s="40"/>
      <c r="L412" s="44"/>
      <c r="M412" s="243"/>
      <c r="N412" s="244"/>
      <c r="O412" s="84"/>
      <c r="P412" s="84"/>
      <c r="Q412" s="84"/>
      <c r="R412" s="84"/>
      <c r="S412" s="84"/>
      <c r="T412" s="85"/>
      <c r="U412" s="38"/>
      <c r="V412" s="38"/>
      <c r="W412" s="38"/>
      <c r="X412" s="38"/>
      <c r="Y412" s="38"/>
      <c r="Z412" s="38"/>
      <c r="AA412" s="38"/>
      <c r="AB412" s="38"/>
      <c r="AC412" s="38"/>
      <c r="AD412" s="38"/>
      <c r="AE412" s="38"/>
      <c r="AT412" s="17" t="s">
        <v>157</v>
      </c>
      <c r="AU412" s="17" t="s">
        <v>81</v>
      </c>
    </row>
    <row r="413" s="2" customFormat="1">
      <c r="A413" s="38"/>
      <c r="B413" s="39"/>
      <c r="C413" s="40"/>
      <c r="D413" s="241" t="s">
        <v>695</v>
      </c>
      <c r="E413" s="40"/>
      <c r="F413" s="245" t="s">
        <v>1094</v>
      </c>
      <c r="G413" s="40"/>
      <c r="H413" s="40"/>
      <c r="I413" s="148"/>
      <c r="J413" s="40"/>
      <c r="K413" s="40"/>
      <c r="L413" s="44"/>
      <c r="M413" s="243"/>
      <c r="N413" s="244"/>
      <c r="O413" s="84"/>
      <c r="P413" s="84"/>
      <c r="Q413" s="84"/>
      <c r="R413" s="84"/>
      <c r="S413" s="84"/>
      <c r="T413" s="85"/>
      <c r="U413" s="38"/>
      <c r="V413" s="38"/>
      <c r="W413" s="38"/>
      <c r="X413" s="38"/>
      <c r="Y413" s="38"/>
      <c r="Z413" s="38"/>
      <c r="AA413" s="38"/>
      <c r="AB413" s="38"/>
      <c r="AC413" s="38"/>
      <c r="AD413" s="38"/>
      <c r="AE413" s="38"/>
      <c r="AT413" s="17" t="s">
        <v>695</v>
      </c>
      <c r="AU413" s="17" t="s">
        <v>81</v>
      </c>
    </row>
    <row r="414" s="13" customFormat="1">
      <c r="A414" s="13"/>
      <c r="B414" s="246"/>
      <c r="C414" s="247"/>
      <c r="D414" s="241" t="s">
        <v>173</v>
      </c>
      <c r="E414" s="248" t="s">
        <v>19</v>
      </c>
      <c r="F414" s="249" t="s">
        <v>1095</v>
      </c>
      <c r="G414" s="247"/>
      <c r="H414" s="250">
        <v>0.063</v>
      </c>
      <c r="I414" s="251"/>
      <c r="J414" s="247"/>
      <c r="K414" s="247"/>
      <c r="L414" s="252"/>
      <c r="M414" s="253"/>
      <c r="N414" s="254"/>
      <c r="O414" s="254"/>
      <c r="P414" s="254"/>
      <c r="Q414" s="254"/>
      <c r="R414" s="254"/>
      <c r="S414" s="254"/>
      <c r="T414" s="255"/>
      <c r="U414" s="13"/>
      <c r="V414" s="13"/>
      <c r="W414" s="13"/>
      <c r="X414" s="13"/>
      <c r="Y414" s="13"/>
      <c r="Z414" s="13"/>
      <c r="AA414" s="13"/>
      <c r="AB414" s="13"/>
      <c r="AC414" s="13"/>
      <c r="AD414" s="13"/>
      <c r="AE414" s="13"/>
      <c r="AT414" s="256" t="s">
        <v>173</v>
      </c>
      <c r="AU414" s="256" t="s">
        <v>81</v>
      </c>
      <c r="AV414" s="13" t="s">
        <v>83</v>
      </c>
      <c r="AW414" s="13" t="s">
        <v>35</v>
      </c>
      <c r="AX414" s="13" t="s">
        <v>81</v>
      </c>
      <c r="AY414" s="256" t="s">
        <v>148</v>
      </c>
    </row>
    <row r="415" s="2" customFormat="1" ht="21.75" customHeight="1">
      <c r="A415" s="38"/>
      <c r="B415" s="39"/>
      <c r="C415" s="228" t="s">
        <v>1096</v>
      </c>
      <c r="D415" s="228" t="s">
        <v>151</v>
      </c>
      <c r="E415" s="229" t="s">
        <v>1097</v>
      </c>
      <c r="F415" s="230" t="s">
        <v>1098</v>
      </c>
      <c r="G415" s="231" t="s">
        <v>203</v>
      </c>
      <c r="H415" s="232">
        <v>0.090999999999999998</v>
      </c>
      <c r="I415" s="233"/>
      <c r="J415" s="234">
        <f>ROUND(I415*H415,2)</f>
        <v>0</v>
      </c>
      <c r="K415" s="230" t="s">
        <v>716</v>
      </c>
      <c r="L415" s="44"/>
      <c r="M415" s="235" t="s">
        <v>19</v>
      </c>
      <c r="N415" s="236" t="s">
        <v>45</v>
      </c>
      <c r="O415" s="84"/>
      <c r="P415" s="237">
        <f>O415*H415</f>
        <v>0</v>
      </c>
      <c r="Q415" s="237">
        <v>0</v>
      </c>
      <c r="R415" s="237">
        <f>Q415*H415</f>
        <v>0</v>
      </c>
      <c r="S415" s="237">
        <v>0</v>
      </c>
      <c r="T415" s="238">
        <f>S415*H415</f>
        <v>0</v>
      </c>
      <c r="U415" s="38"/>
      <c r="V415" s="38"/>
      <c r="W415" s="38"/>
      <c r="X415" s="38"/>
      <c r="Y415" s="38"/>
      <c r="Z415" s="38"/>
      <c r="AA415" s="38"/>
      <c r="AB415" s="38"/>
      <c r="AC415" s="38"/>
      <c r="AD415" s="38"/>
      <c r="AE415" s="38"/>
      <c r="AR415" s="239" t="s">
        <v>243</v>
      </c>
      <c r="AT415" s="239" t="s">
        <v>151</v>
      </c>
      <c r="AU415" s="239" t="s">
        <v>81</v>
      </c>
      <c r="AY415" s="17" t="s">
        <v>148</v>
      </c>
      <c r="BE415" s="240">
        <f>IF(N415="základní",J415,0)</f>
        <v>0</v>
      </c>
      <c r="BF415" s="240">
        <f>IF(N415="snížená",J415,0)</f>
        <v>0</v>
      </c>
      <c r="BG415" s="240">
        <f>IF(N415="zákl. přenesená",J415,0)</f>
        <v>0</v>
      </c>
      <c r="BH415" s="240">
        <f>IF(N415="sníž. přenesená",J415,0)</f>
        <v>0</v>
      </c>
      <c r="BI415" s="240">
        <f>IF(N415="nulová",J415,0)</f>
        <v>0</v>
      </c>
      <c r="BJ415" s="17" t="s">
        <v>81</v>
      </c>
      <c r="BK415" s="240">
        <f>ROUND(I415*H415,2)</f>
        <v>0</v>
      </c>
      <c r="BL415" s="17" t="s">
        <v>243</v>
      </c>
      <c r="BM415" s="239" t="s">
        <v>1099</v>
      </c>
    </row>
    <row r="416" s="2" customFormat="1">
      <c r="A416" s="38"/>
      <c r="B416" s="39"/>
      <c r="C416" s="40"/>
      <c r="D416" s="241" t="s">
        <v>157</v>
      </c>
      <c r="E416" s="40"/>
      <c r="F416" s="242" t="s">
        <v>1100</v>
      </c>
      <c r="G416" s="40"/>
      <c r="H416" s="40"/>
      <c r="I416" s="148"/>
      <c r="J416" s="40"/>
      <c r="K416" s="40"/>
      <c r="L416" s="44"/>
      <c r="M416" s="243"/>
      <c r="N416" s="244"/>
      <c r="O416" s="84"/>
      <c r="P416" s="84"/>
      <c r="Q416" s="84"/>
      <c r="R416" s="84"/>
      <c r="S416" s="84"/>
      <c r="T416" s="85"/>
      <c r="U416" s="38"/>
      <c r="V416" s="38"/>
      <c r="W416" s="38"/>
      <c r="X416" s="38"/>
      <c r="Y416" s="38"/>
      <c r="Z416" s="38"/>
      <c r="AA416" s="38"/>
      <c r="AB416" s="38"/>
      <c r="AC416" s="38"/>
      <c r="AD416" s="38"/>
      <c r="AE416" s="38"/>
      <c r="AT416" s="17" t="s">
        <v>157</v>
      </c>
      <c r="AU416" s="17" t="s">
        <v>81</v>
      </c>
    </row>
    <row r="417" s="2" customFormat="1">
      <c r="A417" s="38"/>
      <c r="B417" s="39"/>
      <c r="C417" s="40"/>
      <c r="D417" s="241" t="s">
        <v>159</v>
      </c>
      <c r="E417" s="40"/>
      <c r="F417" s="245" t="s">
        <v>1101</v>
      </c>
      <c r="G417" s="40"/>
      <c r="H417" s="40"/>
      <c r="I417" s="148"/>
      <c r="J417" s="40"/>
      <c r="K417" s="40"/>
      <c r="L417" s="44"/>
      <c r="M417" s="243"/>
      <c r="N417" s="244"/>
      <c r="O417" s="84"/>
      <c r="P417" s="84"/>
      <c r="Q417" s="84"/>
      <c r="R417" s="84"/>
      <c r="S417" s="84"/>
      <c r="T417" s="85"/>
      <c r="U417" s="38"/>
      <c r="V417" s="38"/>
      <c r="W417" s="38"/>
      <c r="X417" s="38"/>
      <c r="Y417" s="38"/>
      <c r="Z417" s="38"/>
      <c r="AA417" s="38"/>
      <c r="AB417" s="38"/>
      <c r="AC417" s="38"/>
      <c r="AD417" s="38"/>
      <c r="AE417" s="38"/>
      <c r="AT417" s="17" t="s">
        <v>159</v>
      </c>
      <c r="AU417" s="17" t="s">
        <v>81</v>
      </c>
    </row>
    <row r="418" s="2" customFormat="1" ht="21.75" customHeight="1">
      <c r="A418" s="38"/>
      <c r="B418" s="39"/>
      <c r="C418" s="228" t="s">
        <v>1102</v>
      </c>
      <c r="D418" s="228" t="s">
        <v>151</v>
      </c>
      <c r="E418" s="229" t="s">
        <v>1103</v>
      </c>
      <c r="F418" s="230" t="s">
        <v>1104</v>
      </c>
      <c r="G418" s="231" t="s">
        <v>203</v>
      </c>
      <c r="H418" s="232">
        <v>0.090999999999999998</v>
      </c>
      <c r="I418" s="233"/>
      <c r="J418" s="234">
        <f>ROUND(I418*H418,2)</f>
        <v>0</v>
      </c>
      <c r="K418" s="230" t="s">
        <v>716</v>
      </c>
      <c r="L418" s="44"/>
      <c r="M418" s="235" t="s">
        <v>19</v>
      </c>
      <c r="N418" s="236" t="s">
        <v>45</v>
      </c>
      <c r="O418" s="84"/>
      <c r="P418" s="237">
        <f>O418*H418</f>
        <v>0</v>
      </c>
      <c r="Q418" s="237">
        <v>0</v>
      </c>
      <c r="R418" s="237">
        <f>Q418*H418</f>
        <v>0</v>
      </c>
      <c r="S418" s="237">
        <v>0</v>
      </c>
      <c r="T418" s="238">
        <f>S418*H418</f>
        <v>0</v>
      </c>
      <c r="U418" s="38"/>
      <c r="V418" s="38"/>
      <c r="W418" s="38"/>
      <c r="X418" s="38"/>
      <c r="Y418" s="38"/>
      <c r="Z418" s="38"/>
      <c r="AA418" s="38"/>
      <c r="AB418" s="38"/>
      <c r="AC418" s="38"/>
      <c r="AD418" s="38"/>
      <c r="AE418" s="38"/>
      <c r="AR418" s="239" t="s">
        <v>243</v>
      </c>
      <c r="AT418" s="239" t="s">
        <v>151</v>
      </c>
      <c r="AU418" s="239" t="s">
        <v>81</v>
      </c>
      <c r="AY418" s="17" t="s">
        <v>148</v>
      </c>
      <c r="BE418" s="240">
        <f>IF(N418="základní",J418,0)</f>
        <v>0</v>
      </c>
      <c r="BF418" s="240">
        <f>IF(N418="snížená",J418,0)</f>
        <v>0</v>
      </c>
      <c r="BG418" s="240">
        <f>IF(N418="zákl. přenesená",J418,0)</f>
        <v>0</v>
      </c>
      <c r="BH418" s="240">
        <f>IF(N418="sníž. přenesená",J418,0)</f>
        <v>0</v>
      </c>
      <c r="BI418" s="240">
        <f>IF(N418="nulová",J418,0)</f>
        <v>0</v>
      </c>
      <c r="BJ418" s="17" t="s">
        <v>81</v>
      </c>
      <c r="BK418" s="240">
        <f>ROUND(I418*H418,2)</f>
        <v>0</v>
      </c>
      <c r="BL418" s="17" t="s">
        <v>243</v>
      </c>
      <c r="BM418" s="239" t="s">
        <v>1105</v>
      </c>
    </row>
    <row r="419" s="2" customFormat="1">
      <c r="A419" s="38"/>
      <c r="B419" s="39"/>
      <c r="C419" s="40"/>
      <c r="D419" s="241" t="s">
        <v>157</v>
      </c>
      <c r="E419" s="40"/>
      <c r="F419" s="242" t="s">
        <v>1106</v>
      </c>
      <c r="G419" s="40"/>
      <c r="H419" s="40"/>
      <c r="I419" s="148"/>
      <c r="J419" s="40"/>
      <c r="K419" s="40"/>
      <c r="L419" s="44"/>
      <c r="M419" s="243"/>
      <c r="N419" s="244"/>
      <c r="O419" s="84"/>
      <c r="P419" s="84"/>
      <c r="Q419" s="84"/>
      <c r="R419" s="84"/>
      <c r="S419" s="84"/>
      <c r="T419" s="85"/>
      <c r="U419" s="38"/>
      <c r="V419" s="38"/>
      <c r="W419" s="38"/>
      <c r="X419" s="38"/>
      <c r="Y419" s="38"/>
      <c r="Z419" s="38"/>
      <c r="AA419" s="38"/>
      <c r="AB419" s="38"/>
      <c r="AC419" s="38"/>
      <c r="AD419" s="38"/>
      <c r="AE419" s="38"/>
      <c r="AT419" s="17" t="s">
        <v>157</v>
      </c>
      <c r="AU419" s="17" t="s">
        <v>81</v>
      </c>
    </row>
    <row r="420" s="2" customFormat="1">
      <c r="A420" s="38"/>
      <c r="B420" s="39"/>
      <c r="C420" s="40"/>
      <c r="D420" s="241" t="s">
        <v>159</v>
      </c>
      <c r="E420" s="40"/>
      <c r="F420" s="245" t="s">
        <v>1101</v>
      </c>
      <c r="G420" s="40"/>
      <c r="H420" s="40"/>
      <c r="I420" s="148"/>
      <c r="J420" s="40"/>
      <c r="K420" s="40"/>
      <c r="L420" s="44"/>
      <c r="M420" s="243"/>
      <c r="N420" s="244"/>
      <c r="O420" s="84"/>
      <c r="P420" s="84"/>
      <c r="Q420" s="84"/>
      <c r="R420" s="84"/>
      <c r="S420" s="84"/>
      <c r="T420" s="85"/>
      <c r="U420" s="38"/>
      <c r="V420" s="38"/>
      <c r="W420" s="38"/>
      <c r="X420" s="38"/>
      <c r="Y420" s="38"/>
      <c r="Z420" s="38"/>
      <c r="AA420" s="38"/>
      <c r="AB420" s="38"/>
      <c r="AC420" s="38"/>
      <c r="AD420" s="38"/>
      <c r="AE420" s="38"/>
      <c r="AT420" s="17" t="s">
        <v>159</v>
      </c>
      <c r="AU420" s="17" t="s">
        <v>81</v>
      </c>
    </row>
    <row r="421" s="2" customFormat="1">
      <c r="A421" s="38"/>
      <c r="B421" s="39"/>
      <c r="C421" s="40"/>
      <c r="D421" s="241" t="s">
        <v>695</v>
      </c>
      <c r="E421" s="40"/>
      <c r="F421" s="245" t="s">
        <v>1068</v>
      </c>
      <c r="G421" s="40"/>
      <c r="H421" s="40"/>
      <c r="I421" s="148"/>
      <c r="J421" s="40"/>
      <c r="K421" s="40"/>
      <c r="L421" s="44"/>
      <c r="M421" s="288"/>
      <c r="N421" s="289"/>
      <c r="O421" s="290"/>
      <c r="P421" s="290"/>
      <c r="Q421" s="290"/>
      <c r="R421" s="290"/>
      <c r="S421" s="290"/>
      <c r="T421" s="291"/>
      <c r="U421" s="38"/>
      <c r="V421" s="38"/>
      <c r="W421" s="38"/>
      <c r="X421" s="38"/>
      <c r="Y421" s="38"/>
      <c r="Z421" s="38"/>
      <c r="AA421" s="38"/>
      <c r="AB421" s="38"/>
      <c r="AC421" s="38"/>
      <c r="AD421" s="38"/>
      <c r="AE421" s="38"/>
      <c r="AT421" s="17" t="s">
        <v>695</v>
      </c>
      <c r="AU421" s="17" t="s">
        <v>81</v>
      </c>
    </row>
    <row r="422" s="2" customFormat="1" ht="6.96" customHeight="1">
      <c r="A422" s="38"/>
      <c r="B422" s="59"/>
      <c r="C422" s="60"/>
      <c r="D422" s="60"/>
      <c r="E422" s="60"/>
      <c r="F422" s="60"/>
      <c r="G422" s="60"/>
      <c r="H422" s="60"/>
      <c r="I422" s="176"/>
      <c r="J422" s="60"/>
      <c r="K422" s="60"/>
      <c r="L422" s="44"/>
      <c r="M422" s="38"/>
      <c r="O422" s="38"/>
      <c r="P422" s="38"/>
      <c r="Q422" s="38"/>
      <c r="R422" s="38"/>
      <c r="S422" s="38"/>
      <c r="T422" s="38"/>
      <c r="U422" s="38"/>
      <c r="V422" s="38"/>
      <c r="W422" s="38"/>
      <c r="X422" s="38"/>
      <c r="Y422" s="38"/>
      <c r="Z422" s="38"/>
      <c r="AA422" s="38"/>
      <c r="AB422" s="38"/>
      <c r="AC422" s="38"/>
      <c r="AD422" s="38"/>
      <c r="AE422" s="38"/>
    </row>
  </sheetData>
  <sheetProtection sheet="1" autoFilter="0" formatColumns="0" formatRows="0" objects="1" scenarios="1" spinCount="100000" saltValue="XIH8sdG1Ff06ubD/cFE17M/QQz4mS08yQQta0Y4ioTCOTktvLaobz0CdL/SSmZUM1CQQUJkwXW5IvJUrC/4+eQ==" hashValue="cDsNeD3GV3cz7T7rAdjxZw1dF+X23VHqNHwCcRbGn3BCLaWHtVtHW3krA+IZqh9KR1Wr1Z01O0nyCboWrXbXaw==" algorithmName="SHA-512" password="CC35"/>
  <autoFilter ref="C100:K421"/>
  <mergeCells count="15">
    <mergeCell ref="E7:H7"/>
    <mergeCell ref="E11:H11"/>
    <mergeCell ref="E9:H9"/>
    <mergeCell ref="E13:H13"/>
    <mergeCell ref="E22:H22"/>
    <mergeCell ref="E31:H31"/>
    <mergeCell ref="E52:H52"/>
    <mergeCell ref="E56:H56"/>
    <mergeCell ref="E54:H54"/>
    <mergeCell ref="E58:H58"/>
    <mergeCell ref="E87:H87"/>
    <mergeCell ref="E91:H91"/>
    <mergeCell ref="E89:H89"/>
    <mergeCell ref="E93:H9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118</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120</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výhybek v žst Boletice nad Labem a žst Děčín východ</v>
      </c>
      <c r="F7" s="145"/>
      <c r="G7" s="145"/>
      <c r="H7" s="145"/>
      <c r="I7" s="139"/>
      <c r="L7" s="20"/>
    </row>
    <row r="8" hidden="1">
      <c r="B8" s="20"/>
      <c r="D8" s="145" t="s">
        <v>121</v>
      </c>
      <c r="L8" s="20"/>
    </row>
    <row r="9" hidden="1" s="1" customFormat="1" ht="16.5" customHeight="1">
      <c r="B9" s="20"/>
      <c r="E9" s="146" t="s">
        <v>700</v>
      </c>
      <c r="F9" s="1"/>
      <c r="G9" s="1"/>
      <c r="H9" s="1"/>
      <c r="I9" s="139"/>
      <c r="L9" s="20"/>
    </row>
    <row r="10" hidden="1" s="1" customFormat="1" ht="12" customHeight="1">
      <c r="B10" s="20"/>
      <c r="D10" s="145" t="s">
        <v>123</v>
      </c>
      <c r="I10" s="139"/>
      <c r="L10" s="20"/>
    </row>
    <row r="11" hidden="1" s="2" customFormat="1" ht="16.5" customHeight="1">
      <c r="A11" s="38"/>
      <c r="B11" s="44"/>
      <c r="C11" s="38"/>
      <c r="D11" s="38"/>
      <c r="E11" s="147" t="s">
        <v>701</v>
      </c>
      <c r="F11" s="38"/>
      <c r="G11" s="38"/>
      <c r="H11" s="38"/>
      <c r="I11" s="148"/>
      <c r="J11" s="38"/>
      <c r="K11" s="38"/>
      <c r="L11" s="149"/>
      <c r="S11" s="38"/>
      <c r="T11" s="38"/>
      <c r="U11" s="38"/>
      <c r="V11" s="38"/>
      <c r="W11" s="38"/>
      <c r="X11" s="38"/>
      <c r="Y11" s="38"/>
      <c r="Z11" s="38"/>
      <c r="AA11" s="38"/>
      <c r="AB11" s="38"/>
      <c r="AC11" s="38"/>
      <c r="AD11" s="38"/>
      <c r="AE11" s="38"/>
    </row>
    <row r="12" hidden="1" s="2" customFormat="1" ht="12" customHeight="1">
      <c r="A12" s="38"/>
      <c r="B12" s="44"/>
      <c r="C12" s="38"/>
      <c r="D12" s="145" t="s">
        <v>702</v>
      </c>
      <c r="E12" s="38"/>
      <c r="F12" s="38"/>
      <c r="G12" s="38"/>
      <c r="H12" s="38"/>
      <c r="I12" s="148"/>
      <c r="J12" s="38"/>
      <c r="K12" s="38"/>
      <c r="L12" s="149"/>
      <c r="S12" s="38"/>
      <c r="T12" s="38"/>
      <c r="U12" s="38"/>
      <c r="V12" s="38"/>
      <c r="W12" s="38"/>
      <c r="X12" s="38"/>
      <c r="Y12" s="38"/>
      <c r="Z12" s="38"/>
      <c r="AA12" s="38"/>
      <c r="AB12" s="38"/>
      <c r="AC12" s="38"/>
      <c r="AD12" s="38"/>
      <c r="AE12" s="38"/>
    </row>
    <row r="13" hidden="1" s="2" customFormat="1" ht="16.5" customHeight="1">
      <c r="A13" s="38"/>
      <c r="B13" s="44"/>
      <c r="C13" s="38"/>
      <c r="D13" s="38"/>
      <c r="E13" s="150" t="s">
        <v>1107</v>
      </c>
      <c r="F13" s="38"/>
      <c r="G13" s="38"/>
      <c r="H13" s="38"/>
      <c r="I13" s="148"/>
      <c r="J13" s="38"/>
      <c r="K13" s="38"/>
      <c r="L13" s="149"/>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8"/>
      <c r="J14" s="38"/>
      <c r="K14" s="38"/>
      <c r="L14" s="149"/>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1" t="s">
        <v>20</v>
      </c>
      <c r="J15" s="133" t="s">
        <v>19</v>
      </c>
      <c r="K15" s="38"/>
      <c r="L15" s="149"/>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1" t="s">
        <v>23</v>
      </c>
      <c r="J16" s="152" t="str">
        <f>'Rekapitulace stavby'!AN8</f>
        <v>16. 1. 2020</v>
      </c>
      <c r="K16" s="38"/>
      <c r="L16" s="149"/>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8"/>
      <c r="J17" s="38"/>
      <c r="K17" s="38"/>
      <c r="L17" s="149"/>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1" t="s">
        <v>26</v>
      </c>
      <c r="J18" s="133" t="s">
        <v>27</v>
      </c>
      <c r="K18" s="38"/>
      <c r="L18" s="149"/>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1" t="s">
        <v>29</v>
      </c>
      <c r="J19" s="133" t="s">
        <v>30</v>
      </c>
      <c r="K19" s="38"/>
      <c r="L19" s="149"/>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8"/>
      <c r="J20" s="38"/>
      <c r="K20" s="38"/>
      <c r="L20" s="149"/>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1" t="s">
        <v>26</v>
      </c>
      <c r="J21" s="33" t="str">
        <f>'Rekapitulace stavby'!AN13</f>
        <v>Vyplň údaj</v>
      </c>
      <c r="K21" s="38"/>
      <c r="L21" s="149"/>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1" t="s">
        <v>29</v>
      </c>
      <c r="J22" s="33" t="str">
        <f>'Rekapitulace stavby'!AN14</f>
        <v>Vyplň údaj</v>
      </c>
      <c r="K22" s="38"/>
      <c r="L22" s="149"/>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8"/>
      <c r="J23" s="38"/>
      <c r="K23" s="38"/>
      <c r="L23" s="149"/>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1" t="s">
        <v>26</v>
      </c>
      <c r="J24" s="133" t="str">
        <f>IF('Rekapitulace stavby'!AN16="","",'Rekapitulace stavby'!AN16)</f>
        <v/>
      </c>
      <c r="K24" s="38"/>
      <c r="L24" s="149"/>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1" t="s">
        <v>29</v>
      </c>
      <c r="J25" s="133" t="str">
        <f>IF('Rekapitulace stavby'!AN17="","",'Rekapitulace stavby'!AN17)</f>
        <v/>
      </c>
      <c r="K25" s="38"/>
      <c r="L25" s="149"/>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8"/>
      <c r="J26" s="38"/>
      <c r="K26" s="38"/>
      <c r="L26" s="149"/>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1" t="s">
        <v>26</v>
      </c>
      <c r="J27" s="133" t="s">
        <v>19</v>
      </c>
      <c r="K27" s="38"/>
      <c r="L27" s="149"/>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1" t="s">
        <v>29</v>
      </c>
      <c r="J28" s="133" t="s">
        <v>19</v>
      </c>
      <c r="K28" s="38"/>
      <c r="L28" s="149"/>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8"/>
      <c r="J29" s="38"/>
      <c r="K29" s="38"/>
      <c r="L29" s="149"/>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8"/>
      <c r="J30" s="38"/>
      <c r="K30" s="38"/>
      <c r="L30" s="149"/>
      <c r="S30" s="38"/>
      <c r="T30" s="38"/>
      <c r="U30" s="38"/>
      <c r="V30" s="38"/>
      <c r="W30" s="38"/>
      <c r="X30" s="38"/>
      <c r="Y30" s="38"/>
      <c r="Z30" s="38"/>
      <c r="AA30" s="38"/>
      <c r="AB30" s="38"/>
      <c r="AC30" s="38"/>
      <c r="AD30" s="38"/>
      <c r="AE30" s="38"/>
    </row>
    <row r="31" hidden="1" s="8" customFormat="1" ht="83.25" customHeight="1">
      <c r="A31" s="153"/>
      <c r="B31" s="154"/>
      <c r="C31" s="153"/>
      <c r="D31" s="153"/>
      <c r="E31" s="155" t="s">
        <v>39</v>
      </c>
      <c r="F31" s="155"/>
      <c r="G31" s="155"/>
      <c r="H31" s="155"/>
      <c r="I31" s="156"/>
      <c r="J31" s="153"/>
      <c r="K31" s="153"/>
      <c r="L31" s="157"/>
      <c r="S31" s="153"/>
      <c r="T31" s="153"/>
      <c r="U31" s="153"/>
      <c r="V31" s="153"/>
      <c r="W31" s="153"/>
      <c r="X31" s="153"/>
      <c r="Y31" s="153"/>
      <c r="Z31" s="153"/>
      <c r="AA31" s="153"/>
      <c r="AB31" s="153"/>
      <c r="AC31" s="153"/>
      <c r="AD31" s="153"/>
      <c r="AE31" s="153"/>
    </row>
    <row r="32" hidden="1" s="2" customFormat="1" ht="6.96" customHeight="1">
      <c r="A32" s="38"/>
      <c r="B32" s="44"/>
      <c r="C32" s="38"/>
      <c r="D32" s="38"/>
      <c r="E32" s="38"/>
      <c r="F32" s="38"/>
      <c r="G32" s="38"/>
      <c r="H32" s="38"/>
      <c r="I32" s="148"/>
      <c r="J32" s="38"/>
      <c r="K32" s="38"/>
      <c r="L32" s="149"/>
      <c r="S32" s="38"/>
      <c r="T32" s="38"/>
      <c r="U32" s="38"/>
      <c r="V32" s="38"/>
      <c r="W32" s="38"/>
      <c r="X32" s="38"/>
      <c r="Y32" s="38"/>
      <c r="Z32" s="38"/>
      <c r="AA32" s="38"/>
      <c r="AB32" s="38"/>
      <c r="AC32" s="38"/>
      <c r="AD32" s="38"/>
      <c r="AE32" s="38"/>
    </row>
    <row r="33" hidden="1" s="2" customFormat="1" ht="6.96" customHeight="1">
      <c r="A33" s="38"/>
      <c r="B33" s="44"/>
      <c r="C33" s="38"/>
      <c r="D33" s="158"/>
      <c r="E33" s="158"/>
      <c r="F33" s="158"/>
      <c r="G33" s="158"/>
      <c r="H33" s="158"/>
      <c r="I33" s="159"/>
      <c r="J33" s="158"/>
      <c r="K33" s="158"/>
      <c r="L33" s="149"/>
      <c r="S33" s="38"/>
      <c r="T33" s="38"/>
      <c r="U33" s="38"/>
      <c r="V33" s="38"/>
      <c r="W33" s="38"/>
      <c r="X33" s="38"/>
      <c r="Y33" s="38"/>
      <c r="Z33" s="38"/>
      <c r="AA33" s="38"/>
      <c r="AB33" s="38"/>
      <c r="AC33" s="38"/>
      <c r="AD33" s="38"/>
      <c r="AE33" s="38"/>
    </row>
    <row r="34" hidden="1" s="2" customFormat="1" ht="25.44" customHeight="1">
      <c r="A34" s="38"/>
      <c r="B34" s="44"/>
      <c r="C34" s="38"/>
      <c r="D34" s="160" t="s">
        <v>40</v>
      </c>
      <c r="E34" s="38"/>
      <c r="F34" s="38"/>
      <c r="G34" s="38"/>
      <c r="H34" s="38"/>
      <c r="I34" s="148"/>
      <c r="J34" s="161">
        <f>ROUND(J94, 2)</f>
        <v>0</v>
      </c>
      <c r="K34" s="38"/>
      <c r="L34" s="149"/>
      <c r="S34" s="38"/>
      <c r="T34" s="38"/>
      <c r="U34" s="38"/>
      <c r="V34" s="38"/>
      <c r="W34" s="38"/>
      <c r="X34" s="38"/>
      <c r="Y34" s="38"/>
      <c r="Z34" s="38"/>
      <c r="AA34" s="38"/>
      <c r="AB34" s="38"/>
      <c r="AC34" s="38"/>
      <c r="AD34" s="38"/>
      <c r="AE34" s="38"/>
    </row>
    <row r="35" hidden="1" s="2" customFormat="1" ht="6.96" customHeight="1">
      <c r="A35" s="38"/>
      <c r="B35" s="44"/>
      <c r="C35" s="38"/>
      <c r="D35" s="158"/>
      <c r="E35" s="158"/>
      <c r="F35" s="158"/>
      <c r="G35" s="158"/>
      <c r="H35" s="158"/>
      <c r="I35" s="159"/>
      <c r="J35" s="158"/>
      <c r="K35" s="158"/>
      <c r="L35" s="149"/>
      <c r="S35" s="38"/>
      <c r="T35" s="38"/>
      <c r="U35" s="38"/>
      <c r="V35" s="38"/>
      <c r="W35" s="38"/>
      <c r="X35" s="38"/>
      <c r="Y35" s="38"/>
      <c r="Z35" s="38"/>
      <c r="AA35" s="38"/>
      <c r="AB35" s="38"/>
      <c r="AC35" s="38"/>
      <c r="AD35" s="38"/>
      <c r="AE35" s="38"/>
    </row>
    <row r="36" hidden="1" s="2" customFormat="1" ht="14.4" customHeight="1">
      <c r="A36" s="38"/>
      <c r="B36" s="44"/>
      <c r="C36" s="38"/>
      <c r="D36" s="38"/>
      <c r="E36" s="38"/>
      <c r="F36" s="162" t="s">
        <v>42</v>
      </c>
      <c r="G36" s="38"/>
      <c r="H36" s="38"/>
      <c r="I36" s="163" t="s">
        <v>41</v>
      </c>
      <c r="J36" s="162" t="s">
        <v>43</v>
      </c>
      <c r="K36" s="38"/>
      <c r="L36" s="149"/>
      <c r="S36" s="38"/>
      <c r="T36" s="38"/>
      <c r="U36" s="38"/>
      <c r="V36" s="38"/>
      <c r="W36" s="38"/>
      <c r="X36" s="38"/>
      <c r="Y36" s="38"/>
      <c r="Z36" s="38"/>
      <c r="AA36" s="38"/>
      <c r="AB36" s="38"/>
      <c r="AC36" s="38"/>
      <c r="AD36" s="38"/>
      <c r="AE36" s="38"/>
    </row>
    <row r="37" hidden="1" s="2" customFormat="1" ht="14.4" customHeight="1">
      <c r="A37" s="38"/>
      <c r="B37" s="44"/>
      <c r="C37" s="38"/>
      <c r="D37" s="147" t="s">
        <v>44</v>
      </c>
      <c r="E37" s="145" t="s">
        <v>45</v>
      </c>
      <c r="F37" s="164">
        <f>ROUND((SUM(BE94:BE148)),  2)</f>
        <v>0</v>
      </c>
      <c r="G37" s="38"/>
      <c r="H37" s="38"/>
      <c r="I37" s="165">
        <v>0.20999999999999999</v>
      </c>
      <c r="J37" s="164">
        <f>ROUND(((SUM(BE94:BE148))*I37),  2)</f>
        <v>0</v>
      </c>
      <c r="K37" s="38"/>
      <c r="L37" s="149"/>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ROUND((SUM(BF94:BF148)),  2)</f>
        <v>0</v>
      </c>
      <c r="G38" s="38"/>
      <c r="H38" s="38"/>
      <c r="I38" s="165">
        <v>0.14999999999999999</v>
      </c>
      <c r="J38" s="164">
        <f>ROUND(((SUM(BF94:BF148))*I38),  2)</f>
        <v>0</v>
      </c>
      <c r="K38" s="38"/>
      <c r="L38" s="149"/>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ROUND((SUM(BG94:BG148)),  2)</f>
        <v>0</v>
      </c>
      <c r="G39" s="38"/>
      <c r="H39" s="38"/>
      <c r="I39" s="165">
        <v>0.20999999999999999</v>
      </c>
      <c r="J39" s="164">
        <f>0</f>
        <v>0</v>
      </c>
      <c r="K39" s="38"/>
      <c r="L39" s="149"/>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ROUND((SUM(BH94:BH148)),  2)</f>
        <v>0</v>
      </c>
      <c r="G40" s="38"/>
      <c r="H40" s="38"/>
      <c r="I40" s="165">
        <v>0.14999999999999999</v>
      </c>
      <c r="J40" s="164">
        <f>0</f>
        <v>0</v>
      </c>
      <c r="K40" s="38"/>
      <c r="L40" s="149"/>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ROUND((SUM(BI94:BI148)),  2)</f>
        <v>0</v>
      </c>
      <c r="G41" s="38"/>
      <c r="H41" s="38"/>
      <c r="I41" s="165">
        <v>0</v>
      </c>
      <c r="J41" s="164">
        <f>0</f>
        <v>0</v>
      </c>
      <c r="K41" s="38"/>
      <c r="L41" s="149"/>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8"/>
      <c r="J42" s="38"/>
      <c r="K42" s="38"/>
      <c r="L42" s="149"/>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9"/>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9"/>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9"/>
      <c r="S48" s="38"/>
      <c r="T48" s="38"/>
      <c r="U48" s="38"/>
      <c r="V48" s="38"/>
      <c r="W48" s="38"/>
      <c r="X48" s="38"/>
      <c r="Y48" s="38"/>
      <c r="Z48" s="38"/>
      <c r="AA48" s="38"/>
      <c r="AB48" s="38"/>
      <c r="AC48" s="38"/>
      <c r="AD48" s="38"/>
      <c r="AE48" s="38"/>
    </row>
    <row r="49" hidden="1" s="2" customFormat="1" ht="24.96" customHeight="1">
      <c r="A49" s="38"/>
      <c r="B49" s="39"/>
      <c r="C49" s="23" t="s">
        <v>127</v>
      </c>
      <c r="D49" s="40"/>
      <c r="E49" s="40"/>
      <c r="F49" s="40"/>
      <c r="G49" s="40"/>
      <c r="H49" s="40"/>
      <c r="I49" s="148"/>
      <c r="J49" s="40"/>
      <c r="K49" s="40"/>
      <c r="L49" s="149"/>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8"/>
      <c r="J50" s="40"/>
      <c r="K50" s="40"/>
      <c r="L50" s="149"/>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8"/>
      <c r="J51" s="40"/>
      <c r="K51" s="40"/>
      <c r="L51" s="149"/>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výhybek v žst Boletice nad Labem a žst Děčín východ</v>
      </c>
      <c r="F52" s="32"/>
      <c r="G52" s="32"/>
      <c r="H52" s="32"/>
      <c r="I52" s="148"/>
      <c r="J52" s="40"/>
      <c r="K52" s="40"/>
      <c r="L52" s="149"/>
      <c r="S52" s="38"/>
      <c r="T52" s="38"/>
      <c r="U52" s="38"/>
      <c r="V52" s="38"/>
      <c r="W52" s="38"/>
      <c r="X52" s="38"/>
      <c r="Y52" s="38"/>
      <c r="Z52" s="38"/>
      <c r="AA52" s="38"/>
      <c r="AB52" s="38"/>
      <c r="AC52" s="38"/>
      <c r="AD52" s="38"/>
      <c r="AE52" s="38"/>
    </row>
    <row r="53" hidden="1" s="1" customFormat="1" ht="12" customHeight="1">
      <c r="B53" s="21"/>
      <c r="C53" s="32" t="s">
        <v>121</v>
      </c>
      <c r="D53" s="22"/>
      <c r="E53" s="22"/>
      <c r="F53" s="22"/>
      <c r="G53" s="22"/>
      <c r="H53" s="22"/>
      <c r="I53" s="139"/>
      <c r="J53" s="22"/>
      <c r="K53" s="22"/>
      <c r="L53" s="20"/>
    </row>
    <row r="54" hidden="1" s="1" customFormat="1" ht="16.5" customHeight="1">
      <c r="B54" s="21"/>
      <c r="C54" s="22"/>
      <c r="D54" s="22"/>
      <c r="E54" s="180" t="s">
        <v>700</v>
      </c>
      <c r="F54" s="22"/>
      <c r="G54" s="22"/>
      <c r="H54" s="22"/>
      <c r="I54" s="139"/>
      <c r="J54" s="22"/>
      <c r="K54" s="22"/>
      <c r="L54" s="20"/>
    </row>
    <row r="55" hidden="1" s="1" customFormat="1" ht="12" customHeight="1">
      <c r="B55" s="21"/>
      <c r="C55" s="32" t="s">
        <v>123</v>
      </c>
      <c r="D55" s="22"/>
      <c r="E55" s="22"/>
      <c r="F55" s="22"/>
      <c r="G55" s="22"/>
      <c r="H55" s="22"/>
      <c r="I55" s="139"/>
      <c r="J55" s="22"/>
      <c r="K55" s="22"/>
      <c r="L55" s="20"/>
    </row>
    <row r="56" hidden="1" s="2" customFormat="1" ht="16.5" customHeight="1">
      <c r="A56" s="38"/>
      <c r="B56" s="39"/>
      <c r="C56" s="40"/>
      <c r="D56" s="40"/>
      <c r="E56" s="181" t="s">
        <v>701</v>
      </c>
      <c r="F56" s="40"/>
      <c r="G56" s="40"/>
      <c r="H56" s="40"/>
      <c r="I56" s="148"/>
      <c r="J56" s="40"/>
      <c r="K56" s="40"/>
      <c r="L56" s="149"/>
      <c r="S56" s="38"/>
      <c r="T56" s="38"/>
      <c r="U56" s="38"/>
      <c r="V56" s="38"/>
      <c r="W56" s="38"/>
      <c r="X56" s="38"/>
      <c r="Y56" s="38"/>
      <c r="Z56" s="38"/>
      <c r="AA56" s="38"/>
      <c r="AB56" s="38"/>
      <c r="AC56" s="38"/>
      <c r="AD56" s="38"/>
      <c r="AE56" s="38"/>
    </row>
    <row r="57" hidden="1" s="2" customFormat="1" ht="12" customHeight="1">
      <c r="A57" s="38"/>
      <c r="B57" s="39"/>
      <c r="C57" s="32" t="s">
        <v>702</v>
      </c>
      <c r="D57" s="40"/>
      <c r="E57" s="40"/>
      <c r="F57" s="40"/>
      <c r="G57" s="40"/>
      <c r="H57" s="40"/>
      <c r="I57" s="148"/>
      <c r="J57" s="40"/>
      <c r="K57" s="40"/>
      <c r="L57" s="149"/>
      <c r="S57" s="38"/>
      <c r="T57" s="38"/>
      <c r="U57" s="38"/>
      <c r="V57" s="38"/>
      <c r="W57" s="38"/>
      <c r="X57" s="38"/>
      <c r="Y57" s="38"/>
      <c r="Z57" s="38"/>
      <c r="AA57" s="38"/>
      <c r="AB57" s="38"/>
      <c r="AC57" s="38"/>
      <c r="AD57" s="38"/>
      <c r="AE57" s="38"/>
    </row>
    <row r="58" hidden="1" s="2" customFormat="1" ht="16.5" customHeight="1">
      <c r="A58" s="38"/>
      <c r="B58" s="39"/>
      <c r="C58" s="40"/>
      <c r="D58" s="40"/>
      <c r="E58" s="69" t="str">
        <f>E13</f>
        <v>002 - km 453,770 - svršek</v>
      </c>
      <c r="F58" s="40"/>
      <c r="G58" s="40"/>
      <c r="H58" s="40"/>
      <c r="I58" s="148"/>
      <c r="J58" s="40"/>
      <c r="K58" s="40"/>
      <c r="L58" s="149"/>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8"/>
      <c r="J59" s="40"/>
      <c r="K59" s="40"/>
      <c r="L59" s="149"/>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žst. Boletice nad Labem a žst. Děčín východ</v>
      </c>
      <c r="G60" s="40"/>
      <c r="H60" s="40"/>
      <c r="I60" s="151" t="s">
        <v>23</v>
      </c>
      <c r="J60" s="72" t="str">
        <f>IF(J16="","",J16)</f>
        <v>16. 1. 2020</v>
      </c>
      <c r="K60" s="40"/>
      <c r="L60" s="149"/>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8"/>
      <c r="J61" s="40"/>
      <c r="K61" s="40"/>
      <c r="L61" s="149"/>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1" t="s">
        <v>33</v>
      </c>
      <c r="J62" s="36" t="str">
        <f>E25</f>
        <v xml:space="preserve"> </v>
      </c>
      <c r="K62" s="40"/>
      <c r="L62" s="149"/>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1" t="s">
        <v>36</v>
      </c>
      <c r="J63" s="36" t="str">
        <f>E28</f>
        <v>Věra Trnková</v>
      </c>
      <c r="K63" s="40"/>
      <c r="L63" s="149"/>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8"/>
      <c r="J64" s="40"/>
      <c r="K64" s="40"/>
      <c r="L64" s="149"/>
      <c r="S64" s="38"/>
      <c r="T64" s="38"/>
      <c r="U64" s="38"/>
      <c r="V64" s="38"/>
      <c r="W64" s="38"/>
      <c r="X64" s="38"/>
      <c r="Y64" s="38"/>
      <c r="Z64" s="38"/>
      <c r="AA64" s="38"/>
      <c r="AB64" s="38"/>
      <c r="AC64" s="38"/>
      <c r="AD64" s="38"/>
      <c r="AE64" s="38"/>
    </row>
    <row r="65" hidden="1" s="2" customFormat="1" ht="29.28" customHeight="1">
      <c r="A65" s="38"/>
      <c r="B65" s="39"/>
      <c r="C65" s="182" t="s">
        <v>128</v>
      </c>
      <c r="D65" s="183"/>
      <c r="E65" s="183"/>
      <c r="F65" s="183"/>
      <c r="G65" s="183"/>
      <c r="H65" s="183"/>
      <c r="I65" s="184"/>
      <c r="J65" s="185" t="s">
        <v>129</v>
      </c>
      <c r="K65" s="183"/>
      <c r="L65" s="149"/>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8"/>
      <c r="J66" s="40"/>
      <c r="K66" s="40"/>
      <c r="L66" s="149"/>
      <c r="S66" s="38"/>
      <c r="T66" s="38"/>
      <c r="U66" s="38"/>
      <c r="V66" s="38"/>
      <c r="W66" s="38"/>
      <c r="X66" s="38"/>
      <c r="Y66" s="38"/>
      <c r="Z66" s="38"/>
      <c r="AA66" s="38"/>
      <c r="AB66" s="38"/>
      <c r="AC66" s="38"/>
      <c r="AD66" s="38"/>
      <c r="AE66" s="38"/>
    </row>
    <row r="67" hidden="1" s="2" customFormat="1" ht="22.8" customHeight="1">
      <c r="A67" s="38"/>
      <c r="B67" s="39"/>
      <c r="C67" s="186" t="s">
        <v>72</v>
      </c>
      <c r="D67" s="40"/>
      <c r="E67" s="40"/>
      <c r="F67" s="40"/>
      <c r="G67" s="40"/>
      <c r="H67" s="40"/>
      <c r="I67" s="148"/>
      <c r="J67" s="102">
        <f>J94</f>
        <v>0</v>
      </c>
      <c r="K67" s="40"/>
      <c r="L67" s="149"/>
      <c r="S67" s="38"/>
      <c r="T67" s="38"/>
      <c r="U67" s="38"/>
      <c r="V67" s="38"/>
      <c r="W67" s="38"/>
      <c r="X67" s="38"/>
      <c r="Y67" s="38"/>
      <c r="Z67" s="38"/>
      <c r="AA67" s="38"/>
      <c r="AB67" s="38"/>
      <c r="AC67" s="38"/>
      <c r="AD67" s="38"/>
      <c r="AE67" s="38"/>
      <c r="AU67" s="17" t="s">
        <v>130</v>
      </c>
    </row>
    <row r="68" hidden="1" s="9" customFormat="1" ht="24.96" customHeight="1">
      <c r="A68" s="9"/>
      <c r="B68" s="187"/>
      <c r="C68" s="188"/>
      <c r="D68" s="189" t="s">
        <v>131</v>
      </c>
      <c r="E68" s="190"/>
      <c r="F68" s="190"/>
      <c r="G68" s="190"/>
      <c r="H68" s="190"/>
      <c r="I68" s="191"/>
      <c r="J68" s="192">
        <f>J95</f>
        <v>0</v>
      </c>
      <c r="K68" s="188"/>
      <c r="L68" s="193"/>
      <c r="S68" s="9"/>
      <c r="T68" s="9"/>
      <c r="U68" s="9"/>
      <c r="V68" s="9"/>
      <c r="W68" s="9"/>
      <c r="X68" s="9"/>
      <c r="Y68" s="9"/>
      <c r="Z68" s="9"/>
      <c r="AA68" s="9"/>
      <c r="AB68" s="9"/>
      <c r="AC68" s="9"/>
      <c r="AD68" s="9"/>
      <c r="AE68" s="9"/>
    </row>
    <row r="69" hidden="1" s="10" customFormat="1" ht="19.92" customHeight="1">
      <c r="A69" s="10"/>
      <c r="B69" s="194"/>
      <c r="C69" s="124"/>
      <c r="D69" s="195" t="s">
        <v>132</v>
      </c>
      <c r="E69" s="196"/>
      <c r="F69" s="196"/>
      <c r="G69" s="196"/>
      <c r="H69" s="196"/>
      <c r="I69" s="197"/>
      <c r="J69" s="198">
        <f>J96</f>
        <v>0</v>
      </c>
      <c r="K69" s="124"/>
      <c r="L69" s="199"/>
      <c r="S69" s="10"/>
      <c r="T69" s="10"/>
      <c r="U69" s="10"/>
      <c r="V69" s="10"/>
      <c r="W69" s="10"/>
      <c r="X69" s="10"/>
      <c r="Y69" s="10"/>
      <c r="Z69" s="10"/>
      <c r="AA69" s="10"/>
      <c r="AB69" s="10"/>
      <c r="AC69" s="10"/>
      <c r="AD69" s="10"/>
      <c r="AE69" s="10"/>
    </row>
    <row r="70" hidden="1" s="9" customFormat="1" ht="24.96" customHeight="1">
      <c r="A70" s="9"/>
      <c r="B70" s="187"/>
      <c r="C70" s="188"/>
      <c r="D70" s="189" t="s">
        <v>1108</v>
      </c>
      <c r="E70" s="190"/>
      <c r="F70" s="190"/>
      <c r="G70" s="190"/>
      <c r="H70" s="190"/>
      <c r="I70" s="191"/>
      <c r="J70" s="192">
        <f>J134</f>
        <v>0</v>
      </c>
      <c r="K70" s="188"/>
      <c r="L70" s="193"/>
      <c r="S70" s="9"/>
      <c r="T70" s="9"/>
      <c r="U70" s="9"/>
      <c r="V70" s="9"/>
      <c r="W70" s="9"/>
      <c r="X70" s="9"/>
      <c r="Y70" s="9"/>
      <c r="Z70" s="9"/>
      <c r="AA70" s="9"/>
      <c r="AB70" s="9"/>
      <c r="AC70" s="9"/>
      <c r="AD70" s="9"/>
      <c r="AE70" s="9"/>
    </row>
    <row r="71" hidden="1" s="2" customFormat="1" ht="21.84" customHeight="1">
      <c r="A71" s="38"/>
      <c r="B71" s="39"/>
      <c r="C71" s="40"/>
      <c r="D71" s="40"/>
      <c r="E71" s="40"/>
      <c r="F71" s="40"/>
      <c r="G71" s="40"/>
      <c r="H71" s="40"/>
      <c r="I71" s="148"/>
      <c r="J71" s="40"/>
      <c r="K71" s="40"/>
      <c r="L71" s="149"/>
      <c r="S71" s="38"/>
      <c r="T71" s="38"/>
      <c r="U71" s="38"/>
      <c r="V71" s="38"/>
      <c r="W71" s="38"/>
      <c r="X71" s="38"/>
      <c r="Y71" s="38"/>
      <c r="Z71" s="38"/>
      <c r="AA71" s="38"/>
      <c r="AB71" s="38"/>
      <c r="AC71" s="38"/>
      <c r="AD71" s="38"/>
      <c r="AE71" s="38"/>
    </row>
    <row r="72" hidden="1" s="2" customFormat="1" ht="6.96" customHeight="1">
      <c r="A72" s="38"/>
      <c r="B72" s="59"/>
      <c r="C72" s="60"/>
      <c r="D72" s="60"/>
      <c r="E72" s="60"/>
      <c r="F72" s="60"/>
      <c r="G72" s="60"/>
      <c r="H72" s="60"/>
      <c r="I72" s="176"/>
      <c r="J72" s="60"/>
      <c r="K72" s="60"/>
      <c r="L72" s="149"/>
      <c r="S72" s="38"/>
      <c r="T72" s="38"/>
      <c r="U72" s="38"/>
      <c r="V72" s="38"/>
      <c r="W72" s="38"/>
      <c r="X72" s="38"/>
      <c r="Y72" s="38"/>
      <c r="Z72" s="38"/>
      <c r="AA72" s="38"/>
      <c r="AB72" s="38"/>
      <c r="AC72" s="38"/>
      <c r="AD72" s="38"/>
      <c r="AE72" s="38"/>
    </row>
    <row r="73" hidden="1"/>
    <row r="74" hidden="1"/>
    <row r="75" hidden="1"/>
    <row r="76" s="2" customFormat="1" ht="6.96" customHeight="1">
      <c r="A76" s="38"/>
      <c r="B76" s="61"/>
      <c r="C76" s="62"/>
      <c r="D76" s="62"/>
      <c r="E76" s="62"/>
      <c r="F76" s="62"/>
      <c r="G76" s="62"/>
      <c r="H76" s="62"/>
      <c r="I76" s="179"/>
      <c r="J76" s="62"/>
      <c r="K76" s="62"/>
      <c r="L76" s="149"/>
      <c r="S76" s="38"/>
      <c r="T76" s="38"/>
      <c r="U76" s="38"/>
      <c r="V76" s="38"/>
      <c r="W76" s="38"/>
      <c r="X76" s="38"/>
      <c r="Y76" s="38"/>
      <c r="Z76" s="38"/>
      <c r="AA76" s="38"/>
      <c r="AB76" s="38"/>
      <c r="AC76" s="38"/>
      <c r="AD76" s="38"/>
      <c r="AE76" s="38"/>
    </row>
    <row r="77" s="2" customFormat="1" ht="24.96" customHeight="1">
      <c r="A77" s="38"/>
      <c r="B77" s="39"/>
      <c r="C77" s="23" t="s">
        <v>133</v>
      </c>
      <c r="D77" s="40"/>
      <c r="E77" s="40"/>
      <c r="F77" s="40"/>
      <c r="G77" s="40"/>
      <c r="H77" s="40"/>
      <c r="I77" s="148"/>
      <c r="J77" s="40"/>
      <c r="K77" s="40"/>
      <c r="L77" s="149"/>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48"/>
      <c r="J78" s="40"/>
      <c r="K78" s="40"/>
      <c r="L78" s="149"/>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48"/>
      <c r="J79" s="40"/>
      <c r="K79" s="40"/>
      <c r="L79" s="149"/>
      <c r="S79" s="38"/>
      <c r="T79" s="38"/>
      <c r="U79" s="38"/>
      <c r="V79" s="38"/>
      <c r="W79" s="38"/>
      <c r="X79" s="38"/>
      <c r="Y79" s="38"/>
      <c r="Z79" s="38"/>
      <c r="AA79" s="38"/>
      <c r="AB79" s="38"/>
      <c r="AC79" s="38"/>
      <c r="AD79" s="38"/>
      <c r="AE79" s="38"/>
    </row>
    <row r="80" s="2" customFormat="1" ht="16.5" customHeight="1">
      <c r="A80" s="38"/>
      <c r="B80" s="39"/>
      <c r="C80" s="40"/>
      <c r="D80" s="40"/>
      <c r="E80" s="180" t="str">
        <f>E7</f>
        <v>Oprava výhybek v žst Boletice nad Labem a žst Děčín východ</v>
      </c>
      <c r="F80" s="32"/>
      <c r="G80" s="32"/>
      <c r="H80" s="32"/>
      <c r="I80" s="148"/>
      <c r="J80" s="40"/>
      <c r="K80" s="40"/>
      <c r="L80" s="149"/>
      <c r="S80" s="38"/>
      <c r="T80" s="38"/>
      <c r="U80" s="38"/>
      <c r="V80" s="38"/>
      <c r="W80" s="38"/>
      <c r="X80" s="38"/>
      <c r="Y80" s="38"/>
      <c r="Z80" s="38"/>
      <c r="AA80" s="38"/>
      <c r="AB80" s="38"/>
      <c r="AC80" s="38"/>
      <c r="AD80" s="38"/>
      <c r="AE80" s="38"/>
    </row>
    <row r="81" s="1" customFormat="1" ht="12" customHeight="1">
      <c r="B81" s="21"/>
      <c r="C81" s="32" t="s">
        <v>121</v>
      </c>
      <c r="D81" s="22"/>
      <c r="E81" s="22"/>
      <c r="F81" s="22"/>
      <c r="G81" s="22"/>
      <c r="H81" s="22"/>
      <c r="I81" s="139"/>
      <c r="J81" s="22"/>
      <c r="K81" s="22"/>
      <c r="L81" s="20"/>
    </row>
    <row r="82" s="1" customFormat="1" ht="16.5" customHeight="1">
      <c r="B82" s="21"/>
      <c r="C82" s="22"/>
      <c r="D82" s="22"/>
      <c r="E82" s="180" t="s">
        <v>700</v>
      </c>
      <c r="F82" s="22"/>
      <c r="G82" s="22"/>
      <c r="H82" s="22"/>
      <c r="I82" s="139"/>
      <c r="J82" s="22"/>
      <c r="K82" s="22"/>
      <c r="L82" s="20"/>
    </row>
    <row r="83" s="1" customFormat="1" ht="12" customHeight="1">
      <c r="B83" s="21"/>
      <c r="C83" s="32" t="s">
        <v>123</v>
      </c>
      <c r="D83" s="22"/>
      <c r="E83" s="22"/>
      <c r="F83" s="22"/>
      <c r="G83" s="22"/>
      <c r="H83" s="22"/>
      <c r="I83" s="139"/>
      <c r="J83" s="22"/>
      <c r="K83" s="22"/>
      <c r="L83" s="20"/>
    </row>
    <row r="84" s="2" customFormat="1" ht="16.5" customHeight="1">
      <c r="A84" s="38"/>
      <c r="B84" s="39"/>
      <c r="C84" s="40"/>
      <c r="D84" s="40"/>
      <c r="E84" s="181" t="s">
        <v>701</v>
      </c>
      <c r="F84" s="40"/>
      <c r="G84" s="40"/>
      <c r="H84" s="40"/>
      <c r="I84" s="148"/>
      <c r="J84" s="40"/>
      <c r="K84" s="40"/>
      <c r="L84" s="149"/>
      <c r="S84" s="38"/>
      <c r="T84" s="38"/>
      <c r="U84" s="38"/>
      <c r="V84" s="38"/>
      <c r="W84" s="38"/>
      <c r="X84" s="38"/>
      <c r="Y84" s="38"/>
      <c r="Z84" s="38"/>
      <c r="AA84" s="38"/>
      <c r="AB84" s="38"/>
      <c r="AC84" s="38"/>
      <c r="AD84" s="38"/>
      <c r="AE84" s="38"/>
    </row>
    <row r="85" s="2" customFormat="1" ht="12" customHeight="1">
      <c r="A85" s="38"/>
      <c r="B85" s="39"/>
      <c r="C85" s="32" t="s">
        <v>702</v>
      </c>
      <c r="D85" s="40"/>
      <c r="E85" s="40"/>
      <c r="F85" s="40"/>
      <c r="G85" s="40"/>
      <c r="H85" s="40"/>
      <c r="I85" s="148"/>
      <c r="J85" s="40"/>
      <c r="K85" s="40"/>
      <c r="L85" s="149"/>
      <c r="S85" s="38"/>
      <c r="T85" s="38"/>
      <c r="U85" s="38"/>
      <c r="V85" s="38"/>
      <c r="W85" s="38"/>
      <c r="X85" s="38"/>
      <c r="Y85" s="38"/>
      <c r="Z85" s="38"/>
      <c r="AA85" s="38"/>
      <c r="AB85" s="38"/>
      <c r="AC85" s="38"/>
      <c r="AD85" s="38"/>
      <c r="AE85" s="38"/>
    </row>
    <row r="86" s="2" customFormat="1" ht="16.5" customHeight="1">
      <c r="A86" s="38"/>
      <c r="B86" s="39"/>
      <c r="C86" s="40"/>
      <c r="D86" s="40"/>
      <c r="E86" s="69" t="str">
        <f>E13</f>
        <v>002 - km 453,770 - svršek</v>
      </c>
      <c r="F86" s="40"/>
      <c r="G86" s="40"/>
      <c r="H86" s="40"/>
      <c r="I86" s="148"/>
      <c r="J86" s="40"/>
      <c r="K86" s="40"/>
      <c r="L86" s="149"/>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148"/>
      <c r="J87" s="40"/>
      <c r="K87" s="40"/>
      <c r="L87" s="149"/>
      <c r="S87" s="38"/>
      <c r="T87" s="38"/>
      <c r="U87" s="38"/>
      <c r="V87" s="38"/>
      <c r="W87" s="38"/>
      <c r="X87" s="38"/>
      <c r="Y87" s="38"/>
      <c r="Z87" s="38"/>
      <c r="AA87" s="38"/>
      <c r="AB87" s="38"/>
      <c r="AC87" s="38"/>
      <c r="AD87" s="38"/>
      <c r="AE87" s="38"/>
    </row>
    <row r="88" s="2" customFormat="1" ht="12" customHeight="1">
      <c r="A88" s="38"/>
      <c r="B88" s="39"/>
      <c r="C88" s="32" t="s">
        <v>21</v>
      </c>
      <c r="D88" s="40"/>
      <c r="E88" s="40"/>
      <c r="F88" s="27" t="str">
        <f>F16</f>
        <v>žst. Boletice nad Labem a žst. Děčín východ</v>
      </c>
      <c r="G88" s="40"/>
      <c r="H88" s="40"/>
      <c r="I88" s="151" t="s">
        <v>23</v>
      </c>
      <c r="J88" s="72" t="str">
        <f>IF(J16="","",J16)</f>
        <v>16. 1. 2020</v>
      </c>
      <c r="K88" s="40"/>
      <c r="L88" s="149"/>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8"/>
      <c r="J89" s="40"/>
      <c r="K89" s="40"/>
      <c r="L89" s="149"/>
      <c r="S89" s="38"/>
      <c r="T89" s="38"/>
      <c r="U89" s="38"/>
      <c r="V89" s="38"/>
      <c r="W89" s="38"/>
      <c r="X89" s="38"/>
      <c r="Y89" s="38"/>
      <c r="Z89" s="38"/>
      <c r="AA89" s="38"/>
      <c r="AB89" s="38"/>
      <c r="AC89" s="38"/>
      <c r="AD89" s="38"/>
      <c r="AE89" s="38"/>
    </row>
    <row r="90" s="2" customFormat="1" ht="15.15" customHeight="1">
      <c r="A90" s="38"/>
      <c r="B90" s="39"/>
      <c r="C90" s="32" t="s">
        <v>25</v>
      </c>
      <c r="D90" s="40"/>
      <c r="E90" s="40"/>
      <c r="F90" s="27" t="str">
        <f>E19</f>
        <v>Správa železnic, OŘ ÚNL</v>
      </c>
      <c r="G90" s="40"/>
      <c r="H90" s="40"/>
      <c r="I90" s="151" t="s">
        <v>33</v>
      </c>
      <c r="J90" s="36" t="str">
        <f>E25</f>
        <v xml:space="preserve"> </v>
      </c>
      <c r="K90" s="40"/>
      <c r="L90" s="149"/>
      <c r="S90" s="38"/>
      <c r="T90" s="38"/>
      <c r="U90" s="38"/>
      <c r="V90" s="38"/>
      <c r="W90" s="38"/>
      <c r="X90" s="38"/>
      <c r="Y90" s="38"/>
      <c r="Z90" s="38"/>
      <c r="AA90" s="38"/>
      <c r="AB90" s="38"/>
      <c r="AC90" s="38"/>
      <c r="AD90" s="38"/>
      <c r="AE90" s="38"/>
    </row>
    <row r="91" s="2" customFormat="1" ht="15.15" customHeight="1">
      <c r="A91" s="38"/>
      <c r="B91" s="39"/>
      <c r="C91" s="32" t="s">
        <v>31</v>
      </c>
      <c r="D91" s="40"/>
      <c r="E91" s="40"/>
      <c r="F91" s="27" t="str">
        <f>IF(E22="","",E22)</f>
        <v>Vyplň údaj</v>
      </c>
      <c r="G91" s="40"/>
      <c r="H91" s="40"/>
      <c r="I91" s="151" t="s">
        <v>36</v>
      </c>
      <c r="J91" s="36" t="str">
        <f>E28</f>
        <v>Věra Trnková</v>
      </c>
      <c r="K91" s="40"/>
      <c r="L91" s="149"/>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148"/>
      <c r="J92" s="40"/>
      <c r="K92" s="40"/>
      <c r="L92" s="149"/>
      <c r="S92" s="38"/>
      <c r="T92" s="38"/>
      <c r="U92" s="38"/>
      <c r="V92" s="38"/>
      <c r="W92" s="38"/>
      <c r="X92" s="38"/>
      <c r="Y92" s="38"/>
      <c r="Z92" s="38"/>
      <c r="AA92" s="38"/>
      <c r="AB92" s="38"/>
      <c r="AC92" s="38"/>
      <c r="AD92" s="38"/>
      <c r="AE92" s="38"/>
    </row>
    <row r="93" s="11" customFormat="1" ht="29.28" customHeight="1">
      <c r="A93" s="200"/>
      <c r="B93" s="201"/>
      <c r="C93" s="202" t="s">
        <v>134</v>
      </c>
      <c r="D93" s="203" t="s">
        <v>59</v>
      </c>
      <c r="E93" s="203" t="s">
        <v>55</v>
      </c>
      <c r="F93" s="203" t="s">
        <v>56</v>
      </c>
      <c r="G93" s="203" t="s">
        <v>135</v>
      </c>
      <c r="H93" s="203" t="s">
        <v>136</v>
      </c>
      <c r="I93" s="204" t="s">
        <v>137</v>
      </c>
      <c r="J93" s="203" t="s">
        <v>129</v>
      </c>
      <c r="K93" s="205" t="s">
        <v>138</v>
      </c>
      <c r="L93" s="206"/>
      <c r="M93" s="92" t="s">
        <v>19</v>
      </c>
      <c r="N93" s="93" t="s">
        <v>44</v>
      </c>
      <c r="O93" s="93" t="s">
        <v>139</v>
      </c>
      <c r="P93" s="93" t="s">
        <v>140</v>
      </c>
      <c r="Q93" s="93" t="s">
        <v>141</v>
      </c>
      <c r="R93" s="93" t="s">
        <v>142</v>
      </c>
      <c r="S93" s="93" t="s">
        <v>143</v>
      </c>
      <c r="T93" s="94" t="s">
        <v>144</v>
      </c>
      <c r="U93" s="200"/>
      <c r="V93" s="200"/>
      <c r="W93" s="200"/>
      <c r="X93" s="200"/>
      <c r="Y93" s="200"/>
      <c r="Z93" s="200"/>
      <c r="AA93" s="200"/>
      <c r="AB93" s="200"/>
      <c r="AC93" s="200"/>
      <c r="AD93" s="200"/>
      <c r="AE93" s="200"/>
    </row>
    <row r="94" s="2" customFormat="1" ht="22.8" customHeight="1">
      <c r="A94" s="38"/>
      <c r="B94" s="39"/>
      <c r="C94" s="99" t="s">
        <v>145</v>
      </c>
      <c r="D94" s="40"/>
      <c r="E94" s="40"/>
      <c r="F94" s="40"/>
      <c r="G94" s="40"/>
      <c r="H94" s="40"/>
      <c r="I94" s="148"/>
      <c r="J94" s="207">
        <f>BK94</f>
        <v>0</v>
      </c>
      <c r="K94" s="40"/>
      <c r="L94" s="44"/>
      <c r="M94" s="95"/>
      <c r="N94" s="208"/>
      <c r="O94" s="96"/>
      <c r="P94" s="209">
        <f>P95+P134</f>
        <v>0</v>
      </c>
      <c r="Q94" s="96"/>
      <c r="R94" s="209">
        <f>R95+R134</f>
        <v>69.047999999999988</v>
      </c>
      <c r="S94" s="96"/>
      <c r="T94" s="210">
        <f>T95+T134</f>
        <v>0</v>
      </c>
      <c r="U94" s="38"/>
      <c r="V94" s="38"/>
      <c r="W94" s="38"/>
      <c r="X94" s="38"/>
      <c r="Y94" s="38"/>
      <c r="Z94" s="38"/>
      <c r="AA94" s="38"/>
      <c r="AB94" s="38"/>
      <c r="AC94" s="38"/>
      <c r="AD94" s="38"/>
      <c r="AE94" s="38"/>
      <c r="AT94" s="17" t="s">
        <v>73</v>
      </c>
      <c r="AU94" s="17" t="s">
        <v>130</v>
      </c>
      <c r="BK94" s="211">
        <f>BK95+BK134</f>
        <v>0</v>
      </c>
    </row>
    <row r="95" s="12" customFormat="1" ht="25.92" customHeight="1">
      <c r="A95" s="12"/>
      <c r="B95" s="212"/>
      <c r="C95" s="213"/>
      <c r="D95" s="214" t="s">
        <v>73</v>
      </c>
      <c r="E95" s="215" t="s">
        <v>146</v>
      </c>
      <c r="F95" s="215" t="s">
        <v>147</v>
      </c>
      <c r="G95" s="213"/>
      <c r="H95" s="213"/>
      <c r="I95" s="216"/>
      <c r="J95" s="217">
        <f>BK95</f>
        <v>0</v>
      </c>
      <c r="K95" s="213"/>
      <c r="L95" s="218"/>
      <c r="M95" s="219"/>
      <c r="N95" s="220"/>
      <c r="O95" s="220"/>
      <c r="P95" s="221">
        <f>P96</f>
        <v>0</v>
      </c>
      <c r="Q95" s="220"/>
      <c r="R95" s="221">
        <f>R96</f>
        <v>69.047999999999988</v>
      </c>
      <c r="S95" s="220"/>
      <c r="T95" s="222">
        <f>T96</f>
        <v>0</v>
      </c>
      <c r="U95" s="12"/>
      <c r="V95" s="12"/>
      <c r="W95" s="12"/>
      <c r="X95" s="12"/>
      <c r="Y95" s="12"/>
      <c r="Z95" s="12"/>
      <c r="AA95" s="12"/>
      <c r="AB95" s="12"/>
      <c r="AC95" s="12"/>
      <c r="AD95" s="12"/>
      <c r="AE95" s="12"/>
      <c r="AR95" s="223" t="s">
        <v>81</v>
      </c>
      <c r="AT95" s="224" t="s">
        <v>73</v>
      </c>
      <c r="AU95" s="224" t="s">
        <v>74</v>
      </c>
      <c r="AY95" s="223" t="s">
        <v>148</v>
      </c>
      <c r="BK95" s="225">
        <f>BK96</f>
        <v>0</v>
      </c>
    </row>
    <row r="96" s="12" customFormat="1" ht="22.8" customHeight="1">
      <c r="A96" s="12"/>
      <c r="B96" s="212"/>
      <c r="C96" s="213"/>
      <c r="D96" s="214" t="s">
        <v>73</v>
      </c>
      <c r="E96" s="226" t="s">
        <v>149</v>
      </c>
      <c r="F96" s="226" t="s">
        <v>150</v>
      </c>
      <c r="G96" s="213"/>
      <c r="H96" s="213"/>
      <c r="I96" s="216"/>
      <c r="J96" s="227">
        <f>BK96</f>
        <v>0</v>
      </c>
      <c r="K96" s="213"/>
      <c r="L96" s="218"/>
      <c r="M96" s="219"/>
      <c r="N96" s="220"/>
      <c r="O96" s="220"/>
      <c r="P96" s="221">
        <f>SUM(P97:P133)</f>
        <v>0</v>
      </c>
      <c r="Q96" s="220"/>
      <c r="R96" s="221">
        <f>SUM(R97:R133)</f>
        <v>69.047999999999988</v>
      </c>
      <c r="S96" s="220"/>
      <c r="T96" s="222">
        <f>SUM(T97:T133)</f>
        <v>0</v>
      </c>
      <c r="U96" s="12"/>
      <c r="V96" s="12"/>
      <c r="W96" s="12"/>
      <c r="X96" s="12"/>
      <c r="Y96" s="12"/>
      <c r="Z96" s="12"/>
      <c r="AA96" s="12"/>
      <c r="AB96" s="12"/>
      <c r="AC96" s="12"/>
      <c r="AD96" s="12"/>
      <c r="AE96" s="12"/>
      <c r="AR96" s="223" t="s">
        <v>81</v>
      </c>
      <c r="AT96" s="224" t="s">
        <v>73</v>
      </c>
      <c r="AU96" s="224" t="s">
        <v>81</v>
      </c>
      <c r="AY96" s="223" t="s">
        <v>148</v>
      </c>
      <c r="BK96" s="225">
        <f>SUM(BK97:BK133)</f>
        <v>0</v>
      </c>
    </row>
    <row r="97" s="2" customFormat="1" ht="21.75" customHeight="1">
      <c r="A97" s="38"/>
      <c r="B97" s="39"/>
      <c r="C97" s="228" t="s">
        <v>81</v>
      </c>
      <c r="D97" s="228" t="s">
        <v>151</v>
      </c>
      <c r="E97" s="229" t="s">
        <v>1109</v>
      </c>
      <c r="F97" s="230" t="s">
        <v>1110</v>
      </c>
      <c r="G97" s="231" t="s">
        <v>258</v>
      </c>
      <c r="H97" s="232">
        <v>10.800000000000001</v>
      </c>
      <c r="I97" s="233"/>
      <c r="J97" s="234">
        <f>ROUND(I97*H97,2)</f>
        <v>0</v>
      </c>
      <c r="K97" s="230" t="s">
        <v>155</v>
      </c>
      <c r="L97" s="44"/>
      <c r="M97" s="235" t="s">
        <v>19</v>
      </c>
      <c r="N97" s="236" t="s">
        <v>45</v>
      </c>
      <c r="O97" s="84"/>
      <c r="P97" s="237">
        <f>O97*H97</f>
        <v>0</v>
      </c>
      <c r="Q97" s="237">
        <v>0</v>
      </c>
      <c r="R97" s="237">
        <f>Q97*H97</f>
        <v>0</v>
      </c>
      <c r="S97" s="237">
        <v>0</v>
      </c>
      <c r="T97" s="238">
        <f>S97*H97</f>
        <v>0</v>
      </c>
      <c r="U97" s="38"/>
      <c r="V97" s="38"/>
      <c r="W97" s="38"/>
      <c r="X97" s="38"/>
      <c r="Y97" s="38"/>
      <c r="Z97" s="38"/>
      <c r="AA97" s="38"/>
      <c r="AB97" s="38"/>
      <c r="AC97" s="38"/>
      <c r="AD97" s="38"/>
      <c r="AE97" s="38"/>
      <c r="AR97" s="239" t="s">
        <v>114</v>
      </c>
      <c r="AT97" s="239" t="s">
        <v>151</v>
      </c>
      <c r="AU97" s="239" t="s">
        <v>83</v>
      </c>
      <c r="AY97" s="17" t="s">
        <v>148</v>
      </c>
      <c r="BE97" s="240">
        <f>IF(N97="základní",J97,0)</f>
        <v>0</v>
      </c>
      <c r="BF97" s="240">
        <f>IF(N97="snížená",J97,0)</f>
        <v>0</v>
      </c>
      <c r="BG97" s="240">
        <f>IF(N97="zákl. přenesená",J97,0)</f>
        <v>0</v>
      </c>
      <c r="BH97" s="240">
        <f>IF(N97="sníž. přenesená",J97,0)</f>
        <v>0</v>
      </c>
      <c r="BI97" s="240">
        <f>IF(N97="nulová",J97,0)</f>
        <v>0</v>
      </c>
      <c r="BJ97" s="17" t="s">
        <v>81</v>
      </c>
      <c r="BK97" s="240">
        <f>ROUND(I97*H97,2)</f>
        <v>0</v>
      </c>
      <c r="BL97" s="17" t="s">
        <v>114</v>
      </c>
      <c r="BM97" s="239" t="s">
        <v>1111</v>
      </c>
    </row>
    <row r="98" s="2" customFormat="1">
      <c r="A98" s="38"/>
      <c r="B98" s="39"/>
      <c r="C98" s="40"/>
      <c r="D98" s="241" t="s">
        <v>157</v>
      </c>
      <c r="E98" s="40"/>
      <c r="F98" s="242" t="s">
        <v>1112</v>
      </c>
      <c r="G98" s="40"/>
      <c r="H98" s="40"/>
      <c r="I98" s="148"/>
      <c r="J98" s="40"/>
      <c r="K98" s="40"/>
      <c r="L98" s="44"/>
      <c r="M98" s="243"/>
      <c r="N98" s="244"/>
      <c r="O98" s="84"/>
      <c r="P98" s="84"/>
      <c r="Q98" s="84"/>
      <c r="R98" s="84"/>
      <c r="S98" s="84"/>
      <c r="T98" s="85"/>
      <c r="U98" s="38"/>
      <c r="V98" s="38"/>
      <c r="W98" s="38"/>
      <c r="X98" s="38"/>
      <c r="Y98" s="38"/>
      <c r="Z98" s="38"/>
      <c r="AA98" s="38"/>
      <c r="AB98" s="38"/>
      <c r="AC98" s="38"/>
      <c r="AD98" s="38"/>
      <c r="AE98" s="38"/>
      <c r="AT98" s="17" t="s">
        <v>157</v>
      </c>
      <c r="AU98" s="17" t="s">
        <v>83</v>
      </c>
    </row>
    <row r="99" s="2" customFormat="1">
      <c r="A99" s="38"/>
      <c r="B99" s="39"/>
      <c r="C99" s="40"/>
      <c r="D99" s="241" t="s">
        <v>159</v>
      </c>
      <c r="E99" s="40"/>
      <c r="F99" s="245" t="s">
        <v>1113</v>
      </c>
      <c r="G99" s="40"/>
      <c r="H99" s="40"/>
      <c r="I99" s="148"/>
      <c r="J99" s="40"/>
      <c r="K99" s="40"/>
      <c r="L99" s="44"/>
      <c r="M99" s="243"/>
      <c r="N99" s="244"/>
      <c r="O99" s="84"/>
      <c r="P99" s="84"/>
      <c r="Q99" s="84"/>
      <c r="R99" s="84"/>
      <c r="S99" s="84"/>
      <c r="T99" s="85"/>
      <c r="U99" s="38"/>
      <c r="V99" s="38"/>
      <c r="W99" s="38"/>
      <c r="X99" s="38"/>
      <c r="Y99" s="38"/>
      <c r="Z99" s="38"/>
      <c r="AA99" s="38"/>
      <c r="AB99" s="38"/>
      <c r="AC99" s="38"/>
      <c r="AD99" s="38"/>
      <c r="AE99" s="38"/>
      <c r="AT99" s="17" t="s">
        <v>159</v>
      </c>
      <c r="AU99" s="17" t="s">
        <v>83</v>
      </c>
    </row>
    <row r="100" s="15" customFormat="1">
      <c r="A100" s="15"/>
      <c r="B100" s="278"/>
      <c r="C100" s="279"/>
      <c r="D100" s="241" t="s">
        <v>173</v>
      </c>
      <c r="E100" s="280" t="s">
        <v>19</v>
      </c>
      <c r="F100" s="281" t="s">
        <v>1114</v>
      </c>
      <c r="G100" s="279"/>
      <c r="H100" s="280" t="s">
        <v>19</v>
      </c>
      <c r="I100" s="282"/>
      <c r="J100" s="279"/>
      <c r="K100" s="279"/>
      <c r="L100" s="283"/>
      <c r="M100" s="284"/>
      <c r="N100" s="285"/>
      <c r="O100" s="285"/>
      <c r="P100" s="285"/>
      <c r="Q100" s="285"/>
      <c r="R100" s="285"/>
      <c r="S100" s="285"/>
      <c r="T100" s="286"/>
      <c r="U100" s="15"/>
      <c r="V100" s="15"/>
      <c r="W100" s="15"/>
      <c r="X100" s="15"/>
      <c r="Y100" s="15"/>
      <c r="Z100" s="15"/>
      <c r="AA100" s="15"/>
      <c r="AB100" s="15"/>
      <c r="AC100" s="15"/>
      <c r="AD100" s="15"/>
      <c r="AE100" s="15"/>
      <c r="AT100" s="287" t="s">
        <v>173</v>
      </c>
      <c r="AU100" s="287" t="s">
        <v>83</v>
      </c>
      <c r="AV100" s="15" t="s">
        <v>81</v>
      </c>
      <c r="AW100" s="15" t="s">
        <v>35</v>
      </c>
      <c r="AX100" s="15" t="s">
        <v>74</v>
      </c>
      <c r="AY100" s="287" t="s">
        <v>148</v>
      </c>
    </row>
    <row r="101" s="13" customFormat="1">
      <c r="A101" s="13"/>
      <c r="B101" s="246"/>
      <c r="C101" s="247"/>
      <c r="D101" s="241" t="s">
        <v>173</v>
      </c>
      <c r="E101" s="248" t="s">
        <v>19</v>
      </c>
      <c r="F101" s="249" t="s">
        <v>1115</v>
      </c>
      <c r="G101" s="247"/>
      <c r="H101" s="250">
        <v>10.800000000000001</v>
      </c>
      <c r="I101" s="251"/>
      <c r="J101" s="247"/>
      <c r="K101" s="247"/>
      <c r="L101" s="252"/>
      <c r="M101" s="253"/>
      <c r="N101" s="254"/>
      <c r="O101" s="254"/>
      <c r="P101" s="254"/>
      <c r="Q101" s="254"/>
      <c r="R101" s="254"/>
      <c r="S101" s="254"/>
      <c r="T101" s="255"/>
      <c r="U101" s="13"/>
      <c r="V101" s="13"/>
      <c r="W101" s="13"/>
      <c r="X101" s="13"/>
      <c r="Y101" s="13"/>
      <c r="Z101" s="13"/>
      <c r="AA101" s="13"/>
      <c r="AB101" s="13"/>
      <c r="AC101" s="13"/>
      <c r="AD101" s="13"/>
      <c r="AE101" s="13"/>
      <c r="AT101" s="256" t="s">
        <v>173</v>
      </c>
      <c r="AU101" s="256" t="s">
        <v>83</v>
      </c>
      <c r="AV101" s="13" t="s">
        <v>83</v>
      </c>
      <c r="AW101" s="13" t="s">
        <v>35</v>
      </c>
      <c r="AX101" s="13" t="s">
        <v>81</v>
      </c>
      <c r="AY101" s="256" t="s">
        <v>148</v>
      </c>
    </row>
    <row r="102" s="2" customFormat="1" ht="21.75" customHeight="1">
      <c r="A102" s="38"/>
      <c r="B102" s="39"/>
      <c r="C102" s="228" t="s">
        <v>83</v>
      </c>
      <c r="D102" s="228" t="s">
        <v>151</v>
      </c>
      <c r="E102" s="229" t="s">
        <v>1116</v>
      </c>
      <c r="F102" s="230" t="s">
        <v>1117</v>
      </c>
      <c r="G102" s="231" t="s">
        <v>196</v>
      </c>
      <c r="H102" s="232">
        <v>1.0800000000000001</v>
      </c>
      <c r="I102" s="233"/>
      <c r="J102" s="234">
        <f>ROUND(I102*H102,2)</f>
        <v>0</v>
      </c>
      <c r="K102" s="230" t="s">
        <v>155</v>
      </c>
      <c r="L102" s="44"/>
      <c r="M102" s="235" t="s">
        <v>19</v>
      </c>
      <c r="N102" s="236" t="s">
        <v>45</v>
      </c>
      <c r="O102" s="84"/>
      <c r="P102" s="237">
        <f>O102*H102</f>
        <v>0</v>
      </c>
      <c r="Q102" s="237">
        <v>0</v>
      </c>
      <c r="R102" s="237">
        <f>Q102*H102</f>
        <v>0</v>
      </c>
      <c r="S102" s="237">
        <v>0</v>
      </c>
      <c r="T102" s="238">
        <f>S102*H102</f>
        <v>0</v>
      </c>
      <c r="U102" s="38"/>
      <c r="V102" s="38"/>
      <c r="W102" s="38"/>
      <c r="X102" s="38"/>
      <c r="Y102" s="38"/>
      <c r="Z102" s="38"/>
      <c r="AA102" s="38"/>
      <c r="AB102" s="38"/>
      <c r="AC102" s="38"/>
      <c r="AD102" s="38"/>
      <c r="AE102" s="38"/>
      <c r="AR102" s="239" t="s">
        <v>114</v>
      </c>
      <c r="AT102" s="239" t="s">
        <v>151</v>
      </c>
      <c r="AU102" s="239" t="s">
        <v>83</v>
      </c>
      <c r="AY102" s="17" t="s">
        <v>148</v>
      </c>
      <c r="BE102" s="240">
        <f>IF(N102="základní",J102,0)</f>
        <v>0</v>
      </c>
      <c r="BF102" s="240">
        <f>IF(N102="snížená",J102,0)</f>
        <v>0</v>
      </c>
      <c r="BG102" s="240">
        <f>IF(N102="zákl. přenesená",J102,0)</f>
        <v>0</v>
      </c>
      <c r="BH102" s="240">
        <f>IF(N102="sníž. přenesená",J102,0)</f>
        <v>0</v>
      </c>
      <c r="BI102" s="240">
        <f>IF(N102="nulová",J102,0)</f>
        <v>0</v>
      </c>
      <c r="BJ102" s="17" t="s">
        <v>81</v>
      </c>
      <c r="BK102" s="240">
        <f>ROUND(I102*H102,2)</f>
        <v>0</v>
      </c>
      <c r="BL102" s="17" t="s">
        <v>114</v>
      </c>
      <c r="BM102" s="239" t="s">
        <v>1118</v>
      </c>
    </row>
    <row r="103" s="2" customFormat="1">
      <c r="A103" s="38"/>
      <c r="B103" s="39"/>
      <c r="C103" s="40"/>
      <c r="D103" s="241" t="s">
        <v>157</v>
      </c>
      <c r="E103" s="40"/>
      <c r="F103" s="242" t="s">
        <v>1119</v>
      </c>
      <c r="G103" s="40"/>
      <c r="H103" s="40"/>
      <c r="I103" s="148"/>
      <c r="J103" s="40"/>
      <c r="K103" s="40"/>
      <c r="L103" s="44"/>
      <c r="M103" s="243"/>
      <c r="N103" s="244"/>
      <c r="O103" s="84"/>
      <c r="P103" s="84"/>
      <c r="Q103" s="84"/>
      <c r="R103" s="84"/>
      <c r="S103" s="84"/>
      <c r="T103" s="85"/>
      <c r="U103" s="38"/>
      <c r="V103" s="38"/>
      <c r="W103" s="38"/>
      <c r="X103" s="38"/>
      <c r="Y103" s="38"/>
      <c r="Z103" s="38"/>
      <c r="AA103" s="38"/>
      <c r="AB103" s="38"/>
      <c r="AC103" s="38"/>
      <c r="AD103" s="38"/>
      <c r="AE103" s="38"/>
      <c r="AT103" s="17" t="s">
        <v>157</v>
      </c>
      <c r="AU103" s="17" t="s">
        <v>83</v>
      </c>
    </row>
    <row r="104" s="2" customFormat="1">
      <c r="A104" s="38"/>
      <c r="B104" s="39"/>
      <c r="C104" s="40"/>
      <c r="D104" s="241" t="s">
        <v>159</v>
      </c>
      <c r="E104" s="40"/>
      <c r="F104" s="245" t="s">
        <v>1120</v>
      </c>
      <c r="G104" s="40"/>
      <c r="H104" s="40"/>
      <c r="I104" s="148"/>
      <c r="J104" s="40"/>
      <c r="K104" s="40"/>
      <c r="L104" s="44"/>
      <c r="M104" s="243"/>
      <c r="N104" s="244"/>
      <c r="O104" s="84"/>
      <c r="P104" s="84"/>
      <c r="Q104" s="84"/>
      <c r="R104" s="84"/>
      <c r="S104" s="84"/>
      <c r="T104" s="85"/>
      <c r="U104" s="38"/>
      <c r="V104" s="38"/>
      <c r="W104" s="38"/>
      <c r="X104" s="38"/>
      <c r="Y104" s="38"/>
      <c r="Z104" s="38"/>
      <c r="AA104" s="38"/>
      <c r="AB104" s="38"/>
      <c r="AC104" s="38"/>
      <c r="AD104" s="38"/>
      <c r="AE104" s="38"/>
      <c r="AT104" s="17" t="s">
        <v>159</v>
      </c>
      <c r="AU104" s="17" t="s">
        <v>83</v>
      </c>
    </row>
    <row r="105" s="13" customFormat="1">
      <c r="A105" s="13"/>
      <c r="B105" s="246"/>
      <c r="C105" s="247"/>
      <c r="D105" s="241" t="s">
        <v>173</v>
      </c>
      <c r="E105" s="248" t="s">
        <v>19</v>
      </c>
      <c r="F105" s="249" t="s">
        <v>1121</v>
      </c>
      <c r="G105" s="247"/>
      <c r="H105" s="250">
        <v>1.0800000000000001</v>
      </c>
      <c r="I105" s="251"/>
      <c r="J105" s="247"/>
      <c r="K105" s="247"/>
      <c r="L105" s="252"/>
      <c r="M105" s="253"/>
      <c r="N105" s="254"/>
      <c r="O105" s="254"/>
      <c r="P105" s="254"/>
      <c r="Q105" s="254"/>
      <c r="R105" s="254"/>
      <c r="S105" s="254"/>
      <c r="T105" s="255"/>
      <c r="U105" s="13"/>
      <c r="V105" s="13"/>
      <c r="W105" s="13"/>
      <c r="X105" s="13"/>
      <c r="Y105" s="13"/>
      <c r="Z105" s="13"/>
      <c r="AA105" s="13"/>
      <c r="AB105" s="13"/>
      <c r="AC105" s="13"/>
      <c r="AD105" s="13"/>
      <c r="AE105" s="13"/>
      <c r="AT105" s="256" t="s">
        <v>173</v>
      </c>
      <c r="AU105" s="256" t="s">
        <v>83</v>
      </c>
      <c r="AV105" s="13" t="s">
        <v>83</v>
      </c>
      <c r="AW105" s="13" t="s">
        <v>35</v>
      </c>
      <c r="AX105" s="13" t="s">
        <v>81</v>
      </c>
      <c r="AY105" s="256" t="s">
        <v>148</v>
      </c>
    </row>
    <row r="106" s="2" customFormat="1" ht="21.75" customHeight="1">
      <c r="A106" s="38"/>
      <c r="B106" s="39"/>
      <c r="C106" s="268" t="s">
        <v>90</v>
      </c>
      <c r="D106" s="268" t="s">
        <v>220</v>
      </c>
      <c r="E106" s="269" t="s">
        <v>379</v>
      </c>
      <c r="F106" s="270" t="s">
        <v>380</v>
      </c>
      <c r="G106" s="271" t="s">
        <v>203</v>
      </c>
      <c r="H106" s="272">
        <v>1.728</v>
      </c>
      <c r="I106" s="273"/>
      <c r="J106" s="274">
        <f>ROUND(I106*H106,2)</f>
        <v>0</v>
      </c>
      <c r="K106" s="270" t="s">
        <v>155</v>
      </c>
      <c r="L106" s="275"/>
      <c r="M106" s="276" t="s">
        <v>19</v>
      </c>
      <c r="N106" s="277" t="s">
        <v>45</v>
      </c>
      <c r="O106" s="84"/>
      <c r="P106" s="237">
        <f>O106*H106</f>
        <v>0</v>
      </c>
      <c r="Q106" s="237">
        <v>1</v>
      </c>
      <c r="R106" s="237">
        <f>Q106*H106</f>
        <v>1.728</v>
      </c>
      <c r="S106" s="237">
        <v>0</v>
      </c>
      <c r="T106" s="238">
        <f>S106*H106</f>
        <v>0</v>
      </c>
      <c r="U106" s="38"/>
      <c r="V106" s="38"/>
      <c r="W106" s="38"/>
      <c r="X106" s="38"/>
      <c r="Y106" s="38"/>
      <c r="Z106" s="38"/>
      <c r="AA106" s="38"/>
      <c r="AB106" s="38"/>
      <c r="AC106" s="38"/>
      <c r="AD106" s="38"/>
      <c r="AE106" s="38"/>
      <c r="AR106" s="239" t="s">
        <v>207</v>
      </c>
      <c r="AT106" s="239" t="s">
        <v>220</v>
      </c>
      <c r="AU106" s="239" t="s">
        <v>83</v>
      </c>
      <c r="AY106" s="17" t="s">
        <v>148</v>
      </c>
      <c r="BE106" s="240">
        <f>IF(N106="základní",J106,0)</f>
        <v>0</v>
      </c>
      <c r="BF106" s="240">
        <f>IF(N106="snížená",J106,0)</f>
        <v>0</v>
      </c>
      <c r="BG106" s="240">
        <f>IF(N106="zákl. přenesená",J106,0)</f>
        <v>0</v>
      </c>
      <c r="BH106" s="240">
        <f>IF(N106="sníž. přenesená",J106,0)</f>
        <v>0</v>
      </c>
      <c r="BI106" s="240">
        <f>IF(N106="nulová",J106,0)</f>
        <v>0</v>
      </c>
      <c r="BJ106" s="17" t="s">
        <v>81</v>
      </c>
      <c r="BK106" s="240">
        <f>ROUND(I106*H106,2)</f>
        <v>0</v>
      </c>
      <c r="BL106" s="17" t="s">
        <v>114</v>
      </c>
      <c r="BM106" s="239" t="s">
        <v>1122</v>
      </c>
    </row>
    <row r="107" s="2" customFormat="1">
      <c r="A107" s="38"/>
      <c r="B107" s="39"/>
      <c r="C107" s="40"/>
      <c r="D107" s="241" t="s">
        <v>157</v>
      </c>
      <c r="E107" s="40"/>
      <c r="F107" s="242" t="s">
        <v>380</v>
      </c>
      <c r="G107" s="40"/>
      <c r="H107" s="40"/>
      <c r="I107" s="148"/>
      <c r="J107" s="40"/>
      <c r="K107" s="40"/>
      <c r="L107" s="44"/>
      <c r="M107" s="243"/>
      <c r="N107" s="244"/>
      <c r="O107" s="84"/>
      <c r="P107" s="84"/>
      <c r="Q107" s="84"/>
      <c r="R107" s="84"/>
      <c r="S107" s="84"/>
      <c r="T107" s="85"/>
      <c r="U107" s="38"/>
      <c r="V107" s="38"/>
      <c r="W107" s="38"/>
      <c r="X107" s="38"/>
      <c r="Y107" s="38"/>
      <c r="Z107" s="38"/>
      <c r="AA107" s="38"/>
      <c r="AB107" s="38"/>
      <c r="AC107" s="38"/>
      <c r="AD107" s="38"/>
      <c r="AE107" s="38"/>
      <c r="AT107" s="17" t="s">
        <v>157</v>
      </c>
      <c r="AU107" s="17" t="s">
        <v>83</v>
      </c>
    </row>
    <row r="108" s="13" customFormat="1">
      <c r="A108" s="13"/>
      <c r="B108" s="246"/>
      <c r="C108" s="247"/>
      <c r="D108" s="241" t="s">
        <v>173</v>
      </c>
      <c r="E108" s="248" t="s">
        <v>19</v>
      </c>
      <c r="F108" s="249" t="s">
        <v>1123</v>
      </c>
      <c r="G108" s="247"/>
      <c r="H108" s="250">
        <v>1.728</v>
      </c>
      <c r="I108" s="251"/>
      <c r="J108" s="247"/>
      <c r="K108" s="247"/>
      <c r="L108" s="252"/>
      <c r="M108" s="253"/>
      <c r="N108" s="254"/>
      <c r="O108" s="254"/>
      <c r="P108" s="254"/>
      <c r="Q108" s="254"/>
      <c r="R108" s="254"/>
      <c r="S108" s="254"/>
      <c r="T108" s="255"/>
      <c r="U108" s="13"/>
      <c r="V108" s="13"/>
      <c r="W108" s="13"/>
      <c r="X108" s="13"/>
      <c r="Y108" s="13"/>
      <c r="Z108" s="13"/>
      <c r="AA108" s="13"/>
      <c r="AB108" s="13"/>
      <c r="AC108" s="13"/>
      <c r="AD108" s="13"/>
      <c r="AE108" s="13"/>
      <c r="AT108" s="256" t="s">
        <v>173</v>
      </c>
      <c r="AU108" s="256" t="s">
        <v>83</v>
      </c>
      <c r="AV108" s="13" t="s">
        <v>83</v>
      </c>
      <c r="AW108" s="13" t="s">
        <v>35</v>
      </c>
      <c r="AX108" s="13" t="s">
        <v>81</v>
      </c>
      <c r="AY108" s="256" t="s">
        <v>148</v>
      </c>
    </row>
    <row r="109" s="2" customFormat="1" ht="21.75" customHeight="1">
      <c r="A109" s="38"/>
      <c r="B109" s="39"/>
      <c r="C109" s="228" t="s">
        <v>114</v>
      </c>
      <c r="D109" s="228" t="s">
        <v>151</v>
      </c>
      <c r="E109" s="229" t="s">
        <v>1124</v>
      </c>
      <c r="F109" s="230" t="s">
        <v>1125</v>
      </c>
      <c r="G109" s="231" t="s">
        <v>196</v>
      </c>
      <c r="H109" s="232">
        <v>47.520000000000003</v>
      </c>
      <c r="I109" s="233"/>
      <c r="J109" s="234">
        <f>ROUND(I109*H109,2)</f>
        <v>0</v>
      </c>
      <c r="K109" s="230" t="s">
        <v>155</v>
      </c>
      <c r="L109" s="44"/>
      <c r="M109" s="235" t="s">
        <v>19</v>
      </c>
      <c r="N109" s="236" t="s">
        <v>45</v>
      </c>
      <c r="O109" s="84"/>
      <c r="P109" s="237">
        <f>O109*H109</f>
        <v>0</v>
      </c>
      <c r="Q109" s="237">
        <v>0</v>
      </c>
      <c r="R109" s="237">
        <f>Q109*H109</f>
        <v>0</v>
      </c>
      <c r="S109" s="237">
        <v>0</v>
      </c>
      <c r="T109" s="238">
        <f>S109*H109</f>
        <v>0</v>
      </c>
      <c r="U109" s="38"/>
      <c r="V109" s="38"/>
      <c r="W109" s="38"/>
      <c r="X109" s="38"/>
      <c r="Y109" s="38"/>
      <c r="Z109" s="38"/>
      <c r="AA109" s="38"/>
      <c r="AB109" s="38"/>
      <c r="AC109" s="38"/>
      <c r="AD109" s="38"/>
      <c r="AE109" s="38"/>
      <c r="AR109" s="239" t="s">
        <v>114</v>
      </c>
      <c r="AT109" s="239" t="s">
        <v>151</v>
      </c>
      <c r="AU109" s="239" t="s">
        <v>83</v>
      </c>
      <c r="AY109" s="17" t="s">
        <v>148</v>
      </c>
      <c r="BE109" s="240">
        <f>IF(N109="základní",J109,0)</f>
        <v>0</v>
      </c>
      <c r="BF109" s="240">
        <f>IF(N109="snížená",J109,0)</f>
        <v>0</v>
      </c>
      <c r="BG109" s="240">
        <f>IF(N109="zákl. přenesená",J109,0)</f>
        <v>0</v>
      </c>
      <c r="BH109" s="240">
        <f>IF(N109="sníž. přenesená",J109,0)</f>
        <v>0</v>
      </c>
      <c r="BI109" s="240">
        <f>IF(N109="nulová",J109,0)</f>
        <v>0</v>
      </c>
      <c r="BJ109" s="17" t="s">
        <v>81</v>
      </c>
      <c r="BK109" s="240">
        <f>ROUND(I109*H109,2)</f>
        <v>0</v>
      </c>
      <c r="BL109" s="17" t="s">
        <v>114</v>
      </c>
      <c r="BM109" s="239" t="s">
        <v>1126</v>
      </c>
    </row>
    <row r="110" s="2" customFormat="1">
      <c r="A110" s="38"/>
      <c r="B110" s="39"/>
      <c r="C110" s="40"/>
      <c r="D110" s="241" t="s">
        <v>157</v>
      </c>
      <c r="E110" s="40"/>
      <c r="F110" s="242" t="s">
        <v>1127</v>
      </c>
      <c r="G110" s="40"/>
      <c r="H110" s="40"/>
      <c r="I110" s="148"/>
      <c r="J110" s="40"/>
      <c r="K110" s="40"/>
      <c r="L110" s="44"/>
      <c r="M110" s="243"/>
      <c r="N110" s="244"/>
      <c r="O110" s="84"/>
      <c r="P110" s="84"/>
      <c r="Q110" s="84"/>
      <c r="R110" s="84"/>
      <c r="S110" s="84"/>
      <c r="T110" s="85"/>
      <c r="U110" s="38"/>
      <c r="V110" s="38"/>
      <c r="W110" s="38"/>
      <c r="X110" s="38"/>
      <c r="Y110" s="38"/>
      <c r="Z110" s="38"/>
      <c r="AA110" s="38"/>
      <c r="AB110" s="38"/>
      <c r="AC110" s="38"/>
      <c r="AD110" s="38"/>
      <c r="AE110" s="38"/>
      <c r="AT110" s="17" t="s">
        <v>157</v>
      </c>
      <c r="AU110" s="17" t="s">
        <v>83</v>
      </c>
    </row>
    <row r="111" s="2" customFormat="1">
      <c r="A111" s="38"/>
      <c r="B111" s="39"/>
      <c r="C111" s="40"/>
      <c r="D111" s="241" t="s">
        <v>159</v>
      </c>
      <c r="E111" s="40"/>
      <c r="F111" s="245" t="s">
        <v>1128</v>
      </c>
      <c r="G111" s="40"/>
      <c r="H111" s="40"/>
      <c r="I111" s="148"/>
      <c r="J111" s="40"/>
      <c r="K111" s="40"/>
      <c r="L111" s="44"/>
      <c r="M111" s="243"/>
      <c r="N111" s="244"/>
      <c r="O111" s="84"/>
      <c r="P111" s="84"/>
      <c r="Q111" s="84"/>
      <c r="R111" s="84"/>
      <c r="S111" s="84"/>
      <c r="T111" s="85"/>
      <c r="U111" s="38"/>
      <c r="V111" s="38"/>
      <c r="W111" s="38"/>
      <c r="X111" s="38"/>
      <c r="Y111" s="38"/>
      <c r="Z111" s="38"/>
      <c r="AA111" s="38"/>
      <c r="AB111" s="38"/>
      <c r="AC111" s="38"/>
      <c r="AD111" s="38"/>
      <c r="AE111" s="38"/>
      <c r="AT111" s="17" t="s">
        <v>159</v>
      </c>
      <c r="AU111" s="17" t="s">
        <v>83</v>
      </c>
    </row>
    <row r="112" s="15" customFormat="1">
      <c r="A112" s="15"/>
      <c r="B112" s="278"/>
      <c r="C112" s="279"/>
      <c r="D112" s="241" t="s">
        <v>173</v>
      </c>
      <c r="E112" s="280" t="s">
        <v>19</v>
      </c>
      <c r="F112" s="281" t="s">
        <v>1129</v>
      </c>
      <c r="G112" s="279"/>
      <c r="H112" s="280" t="s">
        <v>19</v>
      </c>
      <c r="I112" s="282"/>
      <c r="J112" s="279"/>
      <c r="K112" s="279"/>
      <c r="L112" s="283"/>
      <c r="M112" s="284"/>
      <c r="N112" s="285"/>
      <c r="O112" s="285"/>
      <c r="P112" s="285"/>
      <c r="Q112" s="285"/>
      <c r="R112" s="285"/>
      <c r="S112" s="285"/>
      <c r="T112" s="286"/>
      <c r="U112" s="15"/>
      <c r="V112" s="15"/>
      <c r="W112" s="15"/>
      <c r="X112" s="15"/>
      <c r="Y112" s="15"/>
      <c r="Z112" s="15"/>
      <c r="AA112" s="15"/>
      <c r="AB112" s="15"/>
      <c r="AC112" s="15"/>
      <c r="AD112" s="15"/>
      <c r="AE112" s="15"/>
      <c r="AT112" s="287" t="s">
        <v>173</v>
      </c>
      <c r="AU112" s="287" t="s">
        <v>83</v>
      </c>
      <c r="AV112" s="15" t="s">
        <v>81</v>
      </c>
      <c r="AW112" s="15" t="s">
        <v>35</v>
      </c>
      <c r="AX112" s="15" t="s">
        <v>74</v>
      </c>
      <c r="AY112" s="287" t="s">
        <v>148</v>
      </c>
    </row>
    <row r="113" s="13" customFormat="1">
      <c r="A113" s="13"/>
      <c r="B113" s="246"/>
      <c r="C113" s="247"/>
      <c r="D113" s="241" t="s">
        <v>173</v>
      </c>
      <c r="E113" s="248" t="s">
        <v>19</v>
      </c>
      <c r="F113" s="249" t="s">
        <v>1130</v>
      </c>
      <c r="G113" s="247"/>
      <c r="H113" s="250">
        <v>47.520000000000003</v>
      </c>
      <c r="I113" s="251"/>
      <c r="J113" s="247"/>
      <c r="K113" s="247"/>
      <c r="L113" s="252"/>
      <c r="M113" s="253"/>
      <c r="N113" s="254"/>
      <c r="O113" s="254"/>
      <c r="P113" s="254"/>
      <c r="Q113" s="254"/>
      <c r="R113" s="254"/>
      <c r="S113" s="254"/>
      <c r="T113" s="255"/>
      <c r="U113" s="13"/>
      <c r="V113" s="13"/>
      <c r="W113" s="13"/>
      <c r="X113" s="13"/>
      <c r="Y113" s="13"/>
      <c r="Z113" s="13"/>
      <c r="AA113" s="13"/>
      <c r="AB113" s="13"/>
      <c r="AC113" s="13"/>
      <c r="AD113" s="13"/>
      <c r="AE113" s="13"/>
      <c r="AT113" s="256" t="s">
        <v>173</v>
      </c>
      <c r="AU113" s="256" t="s">
        <v>83</v>
      </c>
      <c r="AV113" s="13" t="s">
        <v>83</v>
      </c>
      <c r="AW113" s="13" t="s">
        <v>35</v>
      </c>
      <c r="AX113" s="13" t="s">
        <v>81</v>
      </c>
      <c r="AY113" s="256" t="s">
        <v>148</v>
      </c>
    </row>
    <row r="114" s="2" customFormat="1" ht="21.75" customHeight="1">
      <c r="A114" s="38"/>
      <c r="B114" s="39"/>
      <c r="C114" s="228" t="s">
        <v>149</v>
      </c>
      <c r="D114" s="228" t="s">
        <v>151</v>
      </c>
      <c r="E114" s="229" t="s">
        <v>1131</v>
      </c>
      <c r="F114" s="230" t="s">
        <v>1132</v>
      </c>
      <c r="G114" s="231" t="s">
        <v>196</v>
      </c>
      <c r="H114" s="232">
        <v>39.600000000000001</v>
      </c>
      <c r="I114" s="233"/>
      <c r="J114" s="234">
        <f>ROUND(I114*H114,2)</f>
        <v>0</v>
      </c>
      <c r="K114" s="230" t="s">
        <v>155</v>
      </c>
      <c r="L114" s="44"/>
      <c r="M114" s="235" t="s">
        <v>19</v>
      </c>
      <c r="N114" s="236" t="s">
        <v>45</v>
      </c>
      <c r="O114" s="84"/>
      <c r="P114" s="237">
        <f>O114*H114</f>
        <v>0</v>
      </c>
      <c r="Q114" s="237">
        <v>0</v>
      </c>
      <c r="R114" s="237">
        <f>Q114*H114</f>
        <v>0</v>
      </c>
      <c r="S114" s="237">
        <v>0</v>
      </c>
      <c r="T114" s="238">
        <f>S114*H114</f>
        <v>0</v>
      </c>
      <c r="U114" s="38"/>
      <c r="V114" s="38"/>
      <c r="W114" s="38"/>
      <c r="X114" s="38"/>
      <c r="Y114" s="38"/>
      <c r="Z114" s="38"/>
      <c r="AA114" s="38"/>
      <c r="AB114" s="38"/>
      <c r="AC114" s="38"/>
      <c r="AD114" s="38"/>
      <c r="AE114" s="38"/>
      <c r="AR114" s="239" t="s">
        <v>114</v>
      </c>
      <c r="AT114" s="239" t="s">
        <v>151</v>
      </c>
      <c r="AU114" s="239" t="s">
        <v>83</v>
      </c>
      <c r="AY114" s="17" t="s">
        <v>148</v>
      </c>
      <c r="BE114" s="240">
        <f>IF(N114="základní",J114,0)</f>
        <v>0</v>
      </c>
      <c r="BF114" s="240">
        <f>IF(N114="snížená",J114,0)</f>
        <v>0</v>
      </c>
      <c r="BG114" s="240">
        <f>IF(N114="zákl. přenesená",J114,0)</f>
        <v>0</v>
      </c>
      <c r="BH114" s="240">
        <f>IF(N114="sníž. přenesená",J114,0)</f>
        <v>0</v>
      </c>
      <c r="BI114" s="240">
        <f>IF(N114="nulová",J114,0)</f>
        <v>0</v>
      </c>
      <c r="BJ114" s="17" t="s">
        <v>81</v>
      </c>
      <c r="BK114" s="240">
        <f>ROUND(I114*H114,2)</f>
        <v>0</v>
      </c>
      <c r="BL114" s="17" t="s">
        <v>114</v>
      </c>
      <c r="BM114" s="239" t="s">
        <v>1133</v>
      </c>
    </row>
    <row r="115" s="2" customFormat="1">
      <c r="A115" s="38"/>
      <c r="B115" s="39"/>
      <c r="C115" s="40"/>
      <c r="D115" s="241" t="s">
        <v>157</v>
      </c>
      <c r="E115" s="40"/>
      <c r="F115" s="242" t="s">
        <v>1134</v>
      </c>
      <c r="G115" s="40"/>
      <c r="H115" s="40"/>
      <c r="I115" s="148"/>
      <c r="J115" s="40"/>
      <c r="K115" s="40"/>
      <c r="L115" s="44"/>
      <c r="M115" s="243"/>
      <c r="N115" s="244"/>
      <c r="O115" s="84"/>
      <c r="P115" s="84"/>
      <c r="Q115" s="84"/>
      <c r="R115" s="84"/>
      <c r="S115" s="84"/>
      <c r="T115" s="85"/>
      <c r="U115" s="38"/>
      <c r="V115" s="38"/>
      <c r="W115" s="38"/>
      <c r="X115" s="38"/>
      <c r="Y115" s="38"/>
      <c r="Z115" s="38"/>
      <c r="AA115" s="38"/>
      <c r="AB115" s="38"/>
      <c r="AC115" s="38"/>
      <c r="AD115" s="38"/>
      <c r="AE115" s="38"/>
      <c r="AT115" s="17" t="s">
        <v>157</v>
      </c>
      <c r="AU115" s="17" t="s">
        <v>83</v>
      </c>
    </row>
    <row r="116" s="2" customFormat="1">
      <c r="A116" s="38"/>
      <c r="B116" s="39"/>
      <c r="C116" s="40"/>
      <c r="D116" s="241" t="s">
        <v>159</v>
      </c>
      <c r="E116" s="40"/>
      <c r="F116" s="245" t="s">
        <v>1135</v>
      </c>
      <c r="G116" s="40"/>
      <c r="H116" s="40"/>
      <c r="I116" s="148"/>
      <c r="J116" s="40"/>
      <c r="K116" s="40"/>
      <c r="L116" s="44"/>
      <c r="M116" s="243"/>
      <c r="N116" s="244"/>
      <c r="O116" s="84"/>
      <c r="P116" s="84"/>
      <c r="Q116" s="84"/>
      <c r="R116" s="84"/>
      <c r="S116" s="84"/>
      <c r="T116" s="85"/>
      <c r="U116" s="38"/>
      <c r="V116" s="38"/>
      <c r="W116" s="38"/>
      <c r="X116" s="38"/>
      <c r="Y116" s="38"/>
      <c r="Z116" s="38"/>
      <c r="AA116" s="38"/>
      <c r="AB116" s="38"/>
      <c r="AC116" s="38"/>
      <c r="AD116" s="38"/>
      <c r="AE116" s="38"/>
      <c r="AT116" s="17" t="s">
        <v>159</v>
      </c>
      <c r="AU116" s="17" t="s">
        <v>83</v>
      </c>
    </row>
    <row r="117" s="2" customFormat="1">
      <c r="A117" s="38"/>
      <c r="B117" s="39"/>
      <c r="C117" s="40"/>
      <c r="D117" s="241" t="s">
        <v>695</v>
      </c>
      <c r="E117" s="40"/>
      <c r="F117" s="245" t="s">
        <v>1136</v>
      </c>
      <c r="G117" s="40"/>
      <c r="H117" s="40"/>
      <c r="I117" s="148"/>
      <c r="J117" s="40"/>
      <c r="K117" s="40"/>
      <c r="L117" s="44"/>
      <c r="M117" s="243"/>
      <c r="N117" s="244"/>
      <c r="O117" s="84"/>
      <c r="P117" s="84"/>
      <c r="Q117" s="84"/>
      <c r="R117" s="84"/>
      <c r="S117" s="84"/>
      <c r="T117" s="85"/>
      <c r="U117" s="38"/>
      <c r="V117" s="38"/>
      <c r="W117" s="38"/>
      <c r="X117" s="38"/>
      <c r="Y117" s="38"/>
      <c r="Z117" s="38"/>
      <c r="AA117" s="38"/>
      <c r="AB117" s="38"/>
      <c r="AC117" s="38"/>
      <c r="AD117" s="38"/>
      <c r="AE117" s="38"/>
      <c r="AT117" s="17" t="s">
        <v>695</v>
      </c>
      <c r="AU117" s="17" t="s">
        <v>83</v>
      </c>
    </row>
    <row r="118" s="15" customFormat="1">
      <c r="A118" s="15"/>
      <c r="B118" s="278"/>
      <c r="C118" s="279"/>
      <c r="D118" s="241" t="s">
        <v>173</v>
      </c>
      <c r="E118" s="280" t="s">
        <v>19</v>
      </c>
      <c r="F118" s="281" t="s">
        <v>1114</v>
      </c>
      <c r="G118" s="279"/>
      <c r="H118" s="280" t="s">
        <v>19</v>
      </c>
      <c r="I118" s="282"/>
      <c r="J118" s="279"/>
      <c r="K118" s="279"/>
      <c r="L118" s="283"/>
      <c r="M118" s="284"/>
      <c r="N118" s="285"/>
      <c r="O118" s="285"/>
      <c r="P118" s="285"/>
      <c r="Q118" s="285"/>
      <c r="R118" s="285"/>
      <c r="S118" s="285"/>
      <c r="T118" s="286"/>
      <c r="U118" s="15"/>
      <c r="V118" s="15"/>
      <c r="W118" s="15"/>
      <c r="X118" s="15"/>
      <c r="Y118" s="15"/>
      <c r="Z118" s="15"/>
      <c r="AA118" s="15"/>
      <c r="AB118" s="15"/>
      <c r="AC118" s="15"/>
      <c r="AD118" s="15"/>
      <c r="AE118" s="15"/>
      <c r="AT118" s="287" t="s">
        <v>173</v>
      </c>
      <c r="AU118" s="287" t="s">
        <v>83</v>
      </c>
      <c r="AV118" s="15" t="s">
        <v>81</v>
      </c>
      <c r="AW118" s="15" t="s">
        <v>35</v>
      </c>
      <c r="AX118" s="15" t="s">
        <v>74</v>
      </c>
      <c r="AY118" s="287" t="s">
        <v>148</v>
      </c>
    </row>
    <row r="119" s="13" customFormat="1">
      <c r="A119" s="13"/>
      <c r="B119" s="246"/>
      <c r="C119" s="247"/>
      <c r="D119" s="241" t="s">
        <v>173</v>
      </c>
      <c r="E119" s="248" t="s">
        <v>19</v>
      </c>
      <c r="F119" s="249" t="s">
        <v>1137</v>
      </c>
      <c r="G119" s="247"/>
      <c r="H119" s="250">
        <v>39.600000000000001</v>
      </c>
      <c r="I119" s="251"/>
      <c r="J119" s="247"/>
      <c r="K119" s="247"/>
      <c r="L119" s="252"/>
      <c r="M119" s="253"/>
      <c r="N119" s="254"/>
      <c r="O119" s="254"/>
      <c r="P119" s="254"/>
      <c r="Q119" s="254"/>
      <c r="R119" s="254"/>
      <c r="S119" s="254"/>
      <c r="T119" s="255"/>
      <c r="U119" s="13"/>
      <c r="V119" s="13"/>
      <c r="W119" s="13"/>
      <c r="X119" s="13"/>
      <c r="Y119" s="13"/>
      <c r="Z119" s="13"/>
      <c r="AA119" s="13"/>
      <c r="AB119" s="13"/>
      <c r="AC119" s="13"/>
      <c r="AD119" s="13"/>
      <c r="AE119" s="13"/>
      <c r="AT119" s="256" t="s">
        <v>173</v>
      </c>
      <c r="AU119" s="256" t="s">
        <v>83</v>
      </c>
      <c r="AV119" s="13" t="s">
        <v>83</v>
      </c>
      <c r="AW119" s="13" t="s">
        <v>35</v>
      </c>
      <c r="AX119" s="13" t="s">
        <v>81</v>
      </c>
      <c r="AY119" s="256" t="s">
        <v>148</v>
      </c>
    </row>
    <row r="120" s="2" customFormat="1" ht="21.75" customHeight="1">
      <c r="A120" s="38"/>
      <c r="B120" s="39"/>
      <c r="C120" s="268" t="s">
        <v>193</v>
      </c>
      <c r="D120" s="268" t="s">
        <v>220</v>
      </c>
      <c r="E120" s="269" t="s">
        <v>1138</v>
      </c>
      <c r="F120" s="270" t="s">
        <v>1139</v>
      </c>
      <c r="G120" s="271" t="s">
        <v>203</v>
      </c>
      <c r="H120" s="272">
        <v>67.319999999999993</v>
      </c>
      <c r="I120" s="273"/>
      <c r="J120" s="274">
        <f>ROUND(I120*H120,2)</f>
        <v>0</v>
      </c>
      <c r="K120" s="270" t="s">
        <v>155</v>
      </c>
      <c r="L120" s="275"/>
      <c r="M120" s="276" t="s">
        <v>19</v>
      </c>
      <c r="N120" s="277" t="s">
        <v>45</v>
      </c>
      <c r="O120" s="84"/>
      <c r="P120" s="237">
        <f>O120*H120</f>
        <v>0</v>
      </c>
      <c r="Q120" s="237">
        <v>1</v>
      </c>
      <c r="R120" s="237">
        <f>Q120*H120</f>
        <v>67.319999999999993</v>
      </c>
      <c r="S120" s="237">
        <v>0</v>
      </c>
      <c r="T120" s="238">
        <f>S120*H120</f>
        <v>0</v>
      </c>
      <c r="U120" s="38"/>
      <c r="V120" s="38"/>
      <c r="W120" s="38"/>
      <c r="X120" s="38"/>
      <c r="Y120" s="38"/>
      <c r="Z120" s="38"/>
      <c r="AA120" s="38"/>
      <c r="AB120" s="38"/>
      <c r="AC120" s="38"/>
      <c r="AD120" s="38"/>
      <c r="AE120" s="38"/>
      <c r="AR120" s="239" t="s">
        <v>207</v>
      </c>
      <c r="AT120" s="239" t="s">
        <v>220</v>
      </c>
      <c r="AU120" s="239" t="s">
        <v>83</v>
      </c>
      <c r="AY120" s="17" t="s">
        <v>148</v>
      </c>
      <c r="BE120" s="240">
        <f>IF(N120="základní",J120,0)</f>
        <v>0</v>
      </c>
      <c r="BF120" s="240">
        <f>IF(N120="snížená",J120,0)</f>
        <v>0</v>
      </c>
      <c r="BG120" s="240">
        <f>IF(N120="zákl. přenesená",J120,0)</f>
        <v>0</v>
      </c>
      <c r="BH120" s="240">
        <f>IF(N120="sníž. přenesená",J120,0)</f>
        <v>0</v>
      </c>
      <c r="BI120" s="240">
        <f>IF(N120="nulová",J120,0)</f>
        <v>0</v>
      </c>
      <c r="BJ120" s="17" t="s">
        <v>81</v>
      </c>
      <c r="BK120" s="240">
        <f>ROUND(I120*H120,2)</f>
        <v>0</v>
      </c>
      <c r="BL120" s="17" t="s">
        <v>114</v>
      </c>
      <c r="BM120" s="239" t="s">
        <v>1140</v>
      </c>
    </row>
    <row r="121" s="2" customFormat="1">
      <c r="A121" s="38"/>
      <c r="B121" s="39"/>
      <c r="C121" s="40"/>
      <c r="D121" s="241" t="s">
        <v>157</v>
      </c>
      <c r="E121" s="40"/>
      <c r="F121" s="242" t="s">
        <v>1139</v>
      </c>
      <c r="G121" s="40"/>
      <c r="H121" s="40"/>
      <c r="I121" s="148"/>
      <c r="J121" s="40"/>
      <c r="K121" s="40"/>
      <c r="L121" s="44"/>
      <c r="M121" s="243"/>
      <c r="N121" s="244"/>
      <c r="O121" s="84"/>
      <c r="P121" s="84"/>
      <c r="Q121" s="84"/>
      <c r="R121" s="84"/>
      <c r="S121" s="84"/>
      <c r="T121" s="85"/>
      <c r="U121" s="38"/>
      <c r="V121" s="38"/>
      <c r="W121" s="38"/>
      <c r="X121" s="38"/>
      <c r="Y121" s="38"/>
      <c r="Z121" s="38"/>
      <c r="AA121" s="38"/>
      <c r="AB121" s="38"/>
      <c r="AC121" s="38"/>
      <c r="AD121" s="38"/>
      <c r="AE121" s="38"/>
      <c r="AT121" s="17" t="s">
        <v>157</v>
      </c>
      <c r="AU121" s="17" t="s">
        <v>83</v>
      </c>
    </row>
    <row r="122" s="2" customFormat="1">
      <c r="A122" s="38"/>
      <c r="B122" s="39"/>
      <c r="C122" s="40"/>
      <c r="D122" s="241" t="s">
        <v>695</v>
      </c>
      <c r="E122" s="40"/>
      <c r="F122" s="245" t="s">
        <v>1141</v>
      </c>
      <c r="G122" s="40"/>
      <c r="H122" s="40"/>
      <c r="I122" s="148"/>
      <c r="J122" s="40"/>
      <c r="K122" s="40"/>
      <c r="L122" s="44"/>
      <c r="M122" s="243"/>
      <c r="N122" s="244"/>
      <c r="O122" s="84"/>
      <c r="P122" s="84"/>
      <c r="Q122" s="84"/>
      <c r="R122" s="84"/>
      <c r="S122" s="84"/>
      <c r="T122" s="85"/>
      <c r="U122" s="38"/>
      <c r="V122" s="38"/>
      <c r="W122" s="38"/>
      <c r="X122" s="38"/>
      <c r="Y122" s="38"/>
      <c r="Z122" s="38"/>
      <c r="AA122" s="38"/>
      <c r="AB122" s="38"/>
      <c r="AC122" s="38"/>
      <c r="AD122" s="38"/>
      <c r="AE122" s="38"/>
      <c r="AT122" s="17" t="s">
        <v>695</v>
      </c>
      <c r="AU122" s="17" t="s">
        <v>83</v>
      </c>
    </row>
    <row r="123" s="13" customFormat="1">
      <c r="A123" s="13"/>
      <c r="B123" s="246"/>
      <c r="C123" s="247"/>
      <c r="D123" s="241" t="s">
        <v>173</v>
      </c>
      <c r="E123" s="248" t="s">
        <v>19</v>
      </c>
      <c r="F123" s="249" t="s">
        <v>1142</v>
      </c>
      <c r="G123" s="247"/>
      <c r="H123" s="250">
        <v>67.319999999999993</v>
      </c>
      <c r="I123" s="251"/>
      <c r="J123" s="247"/>
      <c r="K123" s="247"/>
      <c r="L123" s="252"/>
      <c r="M123" s="253"/>
      <c r="N123" s="254"/>
      <c r="O123" s="254"/>
      <c r="P123" s="254"/>
      <c r="Q123" s="254"/>
      <c r="R123" s="254"/>
      <c r="S123" s="254"/>
      <c r="T123" s="255"/>
      <c r="U123" s="13"/>
      <c r="V123" s="13"/>
      <c r="W123" s="13"/>
      <c r="X123" s="13"/>
      <c r="Y123" s="13"/>
      <c r="Z123" s="13"/>
      <c r="AA123" s="13"/>
      <c r="AB123" s="13"/>
      <c r="AC123" s="13"/>
      <c r="AD123" s="13"/>
      <c r="AE123" s="13"/>
      <c r="AT123" s="256" t="s">
        <v>173</v>
      </c>
      <c r="AU123" s="256" t="s">
        <v>83</v>
      </c>
      <c r="AV123" s="13" t="s">
        <v>83</v>
      </c>
      <c r="AW123" s="13" t="s">
        <v>35</v>
      </c>
      <c r="AX123" s="13" t="s">
        <v>81</v>
      </c>
      <c r="AY123" s="256" t="s">
        <v>148</v>
      </c>
    </row>
    <row r="124" s="2" customFormat="1" ht="21.75" customHeight="1">
      <c r="A124" s="38"/>
      <c r="B124" s="39"/>
      <c r="C124" s="228" t="s">
        <v>200</v>
      </c>
      <c r="D124" s="228" t="s">
        <v>151</v>
      </c>
      <c r="E124" s="229" t="s">
        <v>1143</v>
      </c>
      <c r="F124" s="230" t="s">
        <v>1144</v>
      </c>
      <c r="G124" s="231" t="s">
        <v>154</v>
      </c>
      <c r="H124" s="232">
        <v>30</v>
      </c>
      <c r="I124" s="233"/>
      <c r="J124" s="234">
        <f>ROUND(I124*H124,2)</f>
        <v>0</v>
      </c>
      <c r="K124" s="230" t="s">
        <v>155</v>
      </c>
      <c r="L124" s="44"/>
      <c r="M124" s="235" t="s">
        <v>19</v>
      </c>
      <c r="N124" s="236" t="s">
        <v>45</v>
      </c>
      <c r="O124" s="84"/>
      <c r="P124" s="237">
        <f>O124*H124</f>
        <v>0</v>
      </c>
      <c r="Q124" s="237">
        <v>0</v>
      </c>
      <c r="R124" s="237">
        <f>Q124*H124</f>
        <v>0</v>
      </c>
      <c r="S124" s="237">
        <v>0</v>
      </c>
      <c r="T124" s="238">
        <f>S124*H124</f>
        <v>0</v>
      </c>
      <c r="U124" s="38"/>
      <c r="V124" s="38"/>
      <c r="W124" s="38"/>
      <c r="X124" s="38"/>
      <c r="Y124" s="38"/>
      <c r="Z124" s="38"/>
      <c r="AA124" s="38"/>
      <c r="AB124" s="38"/>
      <c r="AC124" s="38"/>
      <c r="AD124" s="38"/>
      <c r="AE124" s="38"/>
      <c r="AR124" s="239" t="s">
        <v>114</v>
      </c>
      <c r="AT124" s="239" t="s">
        <v>151</v>
      </c>
      <c r="AU124" s="239" t="s">
        <v>83</v>
      </c>
      <c r="AY124" s="17" t="s">
        <v>148</v>
      </c>
      <c r="BE124" s="240">
        <f>IF(N124="základní",J124,0)</f>
        <v>0</v>
      </c>
      <c r="BF124" s="240">
        <f>IF(N124="snížená",J124,0)</f>
        <v>0</v>
      </c>
      <c r="BG124" s="240">
        <f>IF(N124="zákl. přenesená",J124,0)</f>
        <v>0</v>
      </c>
      <c r="BH124" s="240">
        <f>IF(N124="sníž. přenesená",J124,0)</f>
        <v>0</v>
      </c>
      <c r="BI124" s="240">
        <f>IF(N124="nulová",J124,0)</f>
        <v>0</v>
      </c>
      <c r="BJ124" s="17" t="s">
        <v>81</v>
      </c>
      <c r="BK124" s="240">
        <f>ROUND(I124*H124,2)</f>
        <v>0</v>
      </c>
      <c r="BL124" s="17" t="s">
        <v>114</v>
      </c>
      <c r="BM124" s="239" t="s">
        <v>1145</v>
      </c>
    </row>
    <row r="125" s="2" customFormat="1">
      <c r="A125" s="38"/>
      <c r="B125" s="39"/>
      <c r="C125" s="40"/>
      <c r="D125" s="241" t="s">
        <v>157</v>
      </c>
      <c r="E125" s="40"/>
      <c r="F125" s="242" t="s">
        <v>1146</v>
      </c>
      <c r="G125" s="40"/>
      <c r="H125" s="40"/>
      <c r="I125" s="148"/>
      <c r="J125" s="40"/>
      <c r="K125" s="40"/>
      <c r="L125" s="44"/>
      <c r="M125" s="243"/>
      <c r="N125" s="244"/>
      <c r="O125" s="84"/>
      <c r="P125" s="84"/>
      <c r="Q125" s="84"/>
      <c r="R125" s="84"/>
      <c r="S125" s="84"/>
      <c r="T125" s="85"/>
      <c r="U125" s="38"/>
      <c r="V125" s="38"/>
      <c r="W125" s="38"/>
      <c r="X125" s="38"/>
      <c r="Y125" s="38"/>
      <c r="Z125" s="38"/>
      <c r="AA125" s="38"/>
      <c r="AB125" s="38"/>
      <c r="AC125" s="38"/>
      <c r="AD125" s="38"/>
      <c r="AE125" s="38"/>
      <c r="AT125" s="17" t="s">
        <v>157</v>
      </c>
      <c r="AU125" s="17" t="s">
        <v>83</v>
      </c>
    </row>
    <row r="126" s="2" customFormat="1">
      <c r="A126" s="38"/>
      <c r="B126" s="39"/>
      <c r="C126" s="40"/>
      <c r="D126" s="241" t="s">
        <v>159</v>
      </c>
      <c r="E126" s="40"/>
      <c r="F126" s="245" t="s">
        <v>1147</v>
      </c>
      <c r="G126" s="40"/>
      <c r="H126" s="40"/>
      <c r="I126" s="148"/>
      <c r="J126" s="40"/>
      <c r="K126" s="40"/>
      <c r="L126" s="44"/>
      <c r="M126" s="243"/>
      <c r="N126" s="244"/>
      <c r="O126" s="84"/>
      <c r="P126" s="84"/>
      <c r="Q126" s="84"/>
      <c r="R126" s="84"/>
      <c r="S126" s="84"/>
      <c r="T126" s="85"/>
      <c r="U126" s="38"/>
      <c r="V126" s="38"/>
      <c r="W126" s="38"/>
      <c r="X126" s="38"/>
      <c r="Y126" s="38"/>
      <c r="Z126" s="38"/>
      <c r="AA126" s="38"/>
      <c r="AB126" s="38"/>
      <c r="AC126" s="38"/>
      <c r="AD126" s="38"/>
      <c r="AE126" s="38"/>
      <c r="AT126" s="17" t="s">
        <v>159</v>
      </c>
      <c r="AU126" s="17" t="s">
        <v>83</v>
      </c>
    </row>
    <row r="127" s="15" customFormat="1">
      <c r="A127" s="15"/>
      <c r="B127" s="278"/>
      <c r="C127" s="279"/>
      <c r="D127" s="241" t="s">
        <v>173</v>
      </c>
      <c r="E127" s="280" t="s">
        <v>19</v>
      </c>
      <c r="F127" s="281" t="s">
        <v>1148</v>
      </c>
      <c r="G127" s="279"/>
      <c r="H127" s="280" t="s">
        <v>19</v>
      </c>
      <c r="I127" s="282"/>
      <c r="J127" s="279"/>
      <c r="K127" s="279"/>
      <c r="L127" s="283"/>
      <c r="M127" s="284"/>
      <c r="N127" s="285"/>
      <c r="O127" s="285"/>
      <c r="P127" s="285"/>
      <c r="Q127" s="285"/>
      <c r="R127" s="285"/>
      <c r="S127" s="285"/>
      <c r="T127" s="286"/>
      <c r="U127" s="15"/>
      <c r="V127" s="15"/>
      <c r="W127" s="15"/>
      <c r="X127" s="15"/>
      <c r="Y127" s="15"/>
      <c r="Z127" s="15"/>
      <c r="AA127" s="15"/>
      <c r="AB127" s="15"/>
      <c r="AC127" s="15"/>
      <c r="AD127" s="15"/>
      <c r="AE127" s="15"/>
      <c r="AT127" s="287" t="s">
        <v>173</v>
      </c>
      <c r="AU127" s="287" t="s">
        <v>83</v>
      </c>
      <c r="AV127" s="15" t="s">
        <v>81</v>
      </c>
      <c r="AW127" s="15" t="s">
        <v>35</v>
      </c>
      <c r="AX127" s="15" t="s">
        <v>74</v>
      </c>
      <c r="AY127" s="287" t="s">
        <v>148</v>
      </c>
    </row>
    <row r="128" s="13" customFormat="1">
      <c r="A128" s="13"/>
      <c r="B128" s="246"/>
      <c r="C128" s="247"/>
      <c r="D128" s="241" t="s">
        <v>173</v>
      </c>
      <c r="E128" s="248" t="s">
        <v>19</v>
      </c>
      <c r="F128" s="249" t="s">
        <v>1149</v>
      </c>
      <c r="G128" s="247"/>
      <c r="H128" s="250">
        <v>30</v>
      </c>
      <c r="I128" s="251"/>
      <c r="J128" s="247"/>
      <c r="K128" s="247"/>
      <c r="L128" s="252"/>
      <c r="M128" s="253"/>
      <c r="N128" s="254"/>
      <c r="O128" s="254"/>
      <c r="P128" s="254"/>
      <c r="Q128" s="254"/>
      <c r="R128" s="254"/>
      <c r="S128" s="254"/>
      <c r="T128" s="255"/>
      <c r="U128" s="13"/>
      <c r="V128" s="13"/>
      <c r="W128" s="13"/>
      <c r="X128" s="13"/>
      <c r="Y128" s="13"/>
      <c r="Z128" s="13"/>
      <c r="AA128" s="13"/>
      <c r="AB128" s="13"/>
      <c r="AC128" s="13"/>
      <c r="AD128" s="13"/>
      <c r="AE128" s="13"/>
      <c r="AT128" s="256" t="s">
        <v>173</v>
      </c>
      <c r="AU128" s="256" t="s">
        <v>83</v>
      </c>
      <c r="AV128" s="13" t="s">
        <v>83</v>
      </c>
      <c r="AW128" s="13" t="s">
        <v>35</v>
      </c>
      <c r="AX128" s="13" t="s">
        <v>81</v>
      </c>
      <c r="AY128" s="256" t="s">
        <v>148</v>
      </c>
    </row>
    <row r="129" s="2" customFormat="1" ht="21.75" customHeight="1">
      <c r="A129" s="38"/>
      <c r="B129" s="39"/>
      <c r="C129" s="228" t="s">
        <v>207</v>
      </c>
      <c r="D129" s="228" t="s">
        <v>151</v>
      </c>
      <c r="E129" s="229" t="s">
        <v>1150</v>
      </c>
      <c r="F129" s="230" t="s">
        <v>1151</v>
      </c>
      <c r="G129" s="231" t="s">
        <v>154</v>
      </c>
      <c r="H129" s="232">
        <v>30</v>
      </c>
      <c r="I129" s="233"/>
      <c r="J129" s="234">
        <f>ROUND(I129*H129,2)</f>
        <v>0</v>
      </c>
      <c r="K129" s="230" t="s">
        <v>155</v>
      </c>
      <c r="L129" s="44"/>
      <c r="M129" s="235" t="s">
        <v>19</v>
      </c>
      <c r="N129" s="236" t="s">
        <v>45</v>
      </c>
      <c r="O129" s="84"/>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114</v>
      </c>
      <c r="AT129" s="239" t="s">
        <v>151</v>
      </c>
      <c r="AU129" s="239" t="s">
        <v>83</v>
      </c>
      <c r="AY129" s="17" t="s">
        <v>148</v>
      </c>
      <c r="BE129" s="240">
        <f>IF(N129="základní",J129,0)</f>
        <v>0</v>
      </c>
      <c r="BF129" s="240">
        <f>IF(N129="snížená",J129,0)</f>
        <v>0</v>
      </c>
      <c r="BG129" s="240">
        <f>IF(N129="zákl. přenesená",J129,0)</f>
        <v>0</v>
      </c>
      <c r="BH129" s="240">
        <f>IF(N129="sníž. přenesená",J129,0)</f>
        <v>0</v>
      </c>
      <c r="BI129" s="240">
        <f>IF(N129="nulová",J129,0)</f>
        <v>0</v>
      </c>
      <c r="BJ129" s="17" t="s">
        <v>81</v>
      </c>
      <c r="BK129" s="240">
        <f>ROUND(I129*H129,2)</f>
        <v>0</v>
      </c>
      <c r="BL129" s="17" t="s">
        <v>114</v>
      </c>
      <c r="BM129" s="239" t="s">
        <v>1152</v>
      </c>
    </row>
    <row r="130" s="2" customFormat="1">
      <c r="A130" s="38"/>
      <c r="B130" s="39"/>
      <c r="C130" s="40"/>
      <c r="D130" s="241" t="s">
        <v>157</v>
      </c>
      <c r="E130" s="40"/>
      <c r="F130" s="242" t="s">
        <v>1153</v>
      </c>
      <c r="G130" s="40"/>
      <c r="H130" s="40"/>
      <c r="I130" s="148"/>
      <c r="J130" s="40"/>
      <c r="K130" s="40"/>
      <c r="L130" s="44"/>
      <c r="M130" s="243"/>
      <c r="N130" s="244"/>
      <c r="O130" s="84"/>
      <c r="P130" s="84"/>
      <c r="Q130" s="84"/>
      <c r="R130" s="84"/>
      <c r="S130" s="84"/>
      <c r="T130" s="85"/>
      <c r="U130" s="38"/>
      <c r="V130" s="38"/>
      <c r="W130" s="38"/>
      <c r="X130" s="38"/>
      <c r="Y130" s="38"/>
      <c r="Z130" s="38"/>
      <c r="AA130" s="38"/>
      <c r="AB130" s="38"/>
      <c r="AC130" s="38"/>
      <c r="AD130" s="38"/>
      <c r="AE130" s="38"/>
      <c r="AT130" s="17" t="s">
        <v>157</v>
      </c>
      <c r="AU130" s="17" t="s">
        <v>83</v>
      </c>
    </row>
    <row r="131" s="2" customFormat="1">
      <c r="A131" s="38"/>
      <c r="B131" s="39"/>
      <c r="C131" s="40"/>
      <c r="D131" s="241" t="s">
        <v>159</v>
      </c>
      <c r="E131" s="40"/>
      <c r="F131" s="245" t="s">
        <v>1154</v>
      </c>
      <c r="G131" s="40"/>
      <c r="H131" s="40"/>
      <c r="I131" s="148"/>
      <c r="J131" s="40"/>
      <c r="K131" s="40"/>
      <c r="L131" s="44"/>
      <c r="M131" s="243"/>
      <c r="N131" s="244"/>
      <c r="O131" s="84"/>
      <c r="P131" s="84"/>
      <c r="Q131" s="84"/>
      <c r="R131" s="84"/>
      <c r="S131" s="84"/>
      <c r="T131" s="85"/>
      <c r="U131" s="38"/>
      <c r="V131" s="38"/>
      <c r="W131" s="38"/>
      <c r="X131" s="38"/>
      <c r="Y131" s="38"/>
      <c r="Z131" s="38"/>
      <c r="AA131" s="38"/>
      <c r="AB131" s="38"/>
      <c r="AC131" s="38"/>
      <c r="AD131" s="38"/>
      <c r="AE131" s="38"/>
      <c r="AT131" s="17" t="s">
        <v>159</v>
      </c>
      <c r="AU131" s="17" t="s">
        <v>83</v>
      </c>
    </row>
    <row r="132" s="15" customFormat="1">
      <c r="A132" s="15"/>
      <c r="B132" s="278"/>
      <c r="C132" s="279"/>
      <c r="D132" s="241" t="s">
        <v>173</v>
      </c>
      <c r="E132" s="280" t="s">
        <v>19</v>
      </c>
      <c r="F132" s="281" t="s">
        <v>1114</v>
      </c>
      <c r="G132" s="279"/>
      <c r="H132" s="280" t="s">
        <v>19</v>
      </c>
      <c r="I132" s="282"/>
      <c r="J132" s="279"/>
      <c r="K132" s="279"/>
      <c r="L132" s="283"/>
      <c r="M132" s="284"/>
      <c r="N132" s="285"/>
      <c r="O132" s="285"/>
      <c r="P132" s="285"/>
      <c r="Q132" s="285"/>
      <c r="R132" s="285"/>
      <c r="S132" s="285"/>
      <c r="T132" s="286"/>
      <c r="U132" s="15"/>
      <c r="V132" s="15"/>
      <c r="W132" s="15"/>
      <c r="X132" s="15"/>
      <c r="Y132" s="15"/>
      <c r="Z132" s="15"/>
      <c r="AA132" s="15"/>
      <c r="AB132" s="15"/>
      <c r="AC132" s="15"/>
      <c r="AD132" s="15"/>
      <c r="AE132" s="15"/>
      <c r="AT132" s="287" t="s">
        <v>173</v>
      </c>
      <c r="AU132" s="287" t="s">
        <v>83</v>
      </c>
      <c r="AV132" s="15" t="s">
        <v>81</v>
      </c>
      <c r="AW132" s="15" t="s">
        <v>35</v>
      </c>
      <c r="AX132" s="15" t="s">
        <v>74</v>
      </c>
      <c r="AY132" s="287" t="s">
        <v>148</v>
      </c>
    </row>
    <row r="133" s="13" customFormat="1">
      <c r="A133" s="13"/>
      <c r="B133" s="246"/>
      <c r="C133" s="247"/>
      <c r="D133" s="241" t="s">
        <v>173</v>
      </c>
      <c r="E133" s="248" t="s">
        <v>19</v>
      </c>
      <c r="F133" s="249" t="s">
        <v>1149</v>
      </c>
      <c r="G133" s="247"/>
      <c r="H133" s="250">
        <v>30</v>
      </c>
      <c r="I133" s="251"/>
      <c r="J133" s="247"/>
      <c r="K133" s="247"/>
      <c r="L133" s="252"/>
      <c r="M133" s="253"/>
      <c r="N133" s="254"/>
      <c r="O133" s="254"/>
      <c r="P133" s="254"/>
      <c r="Q133" s="254"/>
      <c r="R133" s="254"/>
      <c r="S133" s="254"/>
      <c r="T133" s="255"/>
      <c r="U133" s="13"/>
      <c r="V133" s="13"/>
      <c r="W133" s="13"/>
      <c r="X133" s="13"/>
      <c r="Y133" s="13"/>
      <c r="Z133" s="13"/>
      <c r="AA133" s="13"/>
      <c r="AB133" s="13"/>
      <c r="AC133" s="13"/>
      <c r="AD133" s="13"/>
      <c r="AE133" s="13"/>
      <c r="AT133" s="256" t="s">
        <v>173</v>
      </c>
      <c r="AU133" s="256" t="s">
        <v>83</v>
      </c>
      <c r="AV133" s="13" t="s">
        <v>83</v>
      </c>
      <c r="AW133" s="13" t="s">
        <v>35</v>
      </c>
      <c r="AX133" s="13" t="s">
        <v>81</v>
      </c>
      <c r="AY133" s="256" t="s">
        <v>148</v>
      </c>
    </row>
    <row r="134" s="12" customFormat="1" ht="25.92" customHeight="1">
      <c r="A134" s="12"/>
      <c r="B134" s="212"/>
      <c r="C134" s="213"/>
      <c r="D134" s="214" t="s">
        <v>73</v>
      </c>
      <c r="E134" s="215" t="s">
        <v>1155</v>
      </c>
      <c r="F134" s="215" t="s">
        <v>1156</v>
      </c>
      <c r="G134" s="213"/>
      <c r="H134" s="213"/>
      <c r="I134" s="216"/>
      <c r="J134" s="217">
        <f>BK134</f>
        <v>0</v>
      </c>
      <c r="K134" s="213"/>
      <c r="L134" s="218"/>
      <c r="M134" s="219"/>
      <c r="N134" s="220"/>
      <c r="O134" s="220"/>
      <c r="P134" s="221">
        <f>SUM(P135:P148)</f>
        <v>0</v>
      </c>
      <c r="Q134" s="220"/>
      <c r="R134" s="221">
        <f>SUM(R135:R148)</f>
        <v>0</v>
      </c>
      <c r="S134" s="220"/>
      <c r="T134" s="222">
        <f>SUM(T135:T148)</f>
        <v>0</v>
      </c>
      <c r="U134" s="12"/>
      <c r="V134" s="12"/>
      <c r="W134" s="12"/>
      <c r="X134" s="12"/>
      <c r="Y134" s="12"/>
      <c r="Z134" s="12"/>
      <c r="AA134" s="12"/>
      <c r="AB134" s="12"/>
      <c r="AC134" s="12"/>
      <c r="AD134" s="12"/>
      <c r="AE134" s="12"/>
      <c r="AR134" s="223" t="s">
        <v>114</v>
      </c>
      <c r="AT134" s="224" t="s">
        <v>73</v>
      </c>
      <c r="AU134" s="224" t="s">
        <v>74</v>
      </c>
      <c r="AY134" s="223" t="s">
        <v>148</v>
      </c>
      <c r="BK134" s="225">
        <f>SUM(BK135:BK148)</f>
        <v>0</v>
      </c>
    </row>
    <row r="135" s="2" customFormat="1" ht="21.75" customHeight="1">
      <c r="A135" s="38"/>
      <c r="B135" s="39"/>
      <c r="C135" s="228" t="s">
        <v>212</v>
      </c>
      <c r="D135" s="228" t="s">
        <v>151</v>
      </c>
      <c r="E135" s="229" t="s">
        <v>1157</v>
      </c>
      <c r="F135" s="230" t="s">
        <v>1158</v>
      </c>
      <c r="G135" s="231" t="s">
        <v>203</v>
      </c>
      <c r="H135" s="232">
        <v>153.93600000000001</v>
      </c>
      <c r="I135" s="233"/>
      <c r="J135" s="234">
        <f>ROUND(I135*H135,2)</f>
        <v>0</v>
      </c>
      <c r="K135" s="230" t="s">
        <v>155</v>
      </c>
      <c r="L135" s="44"/>
      <c r="M135" s="235" t="s">
        <v>19</v>
      </c>
      <c r="N135" s="236" t="s">
        <v>45</v>
      </c>
      <c r="O135" s="84"/>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1159</v>
      </c>
      <c r="AT135" s="239" t="s">
        <v>151</v>
      </c>
      <c r="AU135" s="239" t="s">
        <v>81</v>
      </c>
      <c r="AY135" s="17" t="s">
        <v>148</v>
      </c>
      <c r="BE135" s="240">
        <f>IF(N135="základní",J135,0)</f>
        <v>0</v>
      </c>
      <c r="BF135" s="240">
        <f>IF(N135="snížená",J135,0)</f>
        <v>0</v>
      </c>
      <c r="BG135" s="240">
        <f>IF(N135="zákl. přenesená",J135,0)</f>
        <v>0</v>
      </c>
      <c r="BH135" s="240">
        <f>IF(N135="sníž. přenesená",J135,0)</f>
        <v>0</v>
      </c>
      <c r="BI135" s="240">
        <f>IF(N135="nulová",J135,0)</f>
        <v>0</v>
      </c>
      <c r="BJ135" s="17" t="s">
        <v>81</v>
      </c>
      <c r="BK135" s="240">
        <f>ROUND(I135*H135,2)</f>
        <v>0</v>
      </c>
      <c r="BL135" s="17" t="s">
        <v>1159</v>
      </c>
      <c r="BM135" s="239" t="s">
        <v>1160</v>
      </c>
    </row>
    <row r="136" s="2" customFormat="1">
      <c r="A136" s="38"/>
      <c r="B136" s="39"/>
      <c r="C136" s="40"/>
      <c r="D136" s="241" t="s">
        <v>157</v>
      </c>
      <c r="E136" s="40"/>
      <c r="F136" s="242" t="s">
        <v>1161</v>
      </c>
      <c r="G136" s="40"/>
      <c r="H136" s="40"/>
      <c r="I136" s="148"/>
      <c r="J136" s="40"/>
      <c r="K136" s="40"/>
      <c r="L136" s="44"/>
      <c r="M136" s="243"/>
      <c r="N136" s="244"/>
      <c r="O136" s="84"/>
      <c r="P136" s="84"/>
      <c r="Q136" s="84"/>
      <c r="R136" s="84"/>
      <c r="S136" s="84"/>
      <c r="T136" s="85"/>
      <c r="U136" s="38"/>
      <c r="V136" s="38"/>
      <c r="W136" s="38"/>
      <c r="X136" s="38"/>
      <c r="Y136" s="38"/>
      <c r="Z136" s="38"/>
      <c r="AA136" s="38"/>
      <c r="AB136" s="38"/>
      <c r="AC136" s="38"/>
      <c r="AD136" s="38"/>
      <c r="AE136" s="38"/>
      <c r="AT136" s="17" t="s">
        <v>157</v>
      </c>
      <c r="AU136" s="17" t="s">
        <v>81</v>
      </c>
    </row>
    <row r="137" s="2" customFormat="1">
      <c r="A137" s="38"/>
      <c r="B137" s="39"/>
      <c r="C137" s="40"/>
      <c r="D137" s="241" t="s">
        <v>159</v>
      </c>
      <c r="E137" s="40"/>
      <c r="F137" s="245" t="s">
        <v>338</v>
      </c>
      <c r="G137" s="40"/>
      <c r="H137" s="40"/>
      <c r="I137" s="148"/>
      <c r="J137" s="40"/>
      <c r="K137" s="40"/>
      <c r="L137" s="44"/>
      <c r="M137" s="243"/>
      <c r="N137" s="244"/>
      <c r="O137" s="84"/>
      <c r="P137" s="84"/>
      <c r="Q137" s="84"/>
      <c r="R137" s="84"/>
      <c r="S137" s="84"/>
      <c r="T137" s="85"/>
      <c r="U137" s="38"/>
      <c r="V137" s="38"/>
      <c r="W137" s="38"/>
      <c r="X137" s="38"/>
      <c r="Y137" s="38"/>
      <c r="Z137" s="38"/>
      <c r="AA137" s="38"/>
      <c r="AB137" s="38"/>
      <c r="AC137" s="38"/>
      <c r="AD137" s="38"/>
      <c r="AE137" s="38"/>
      <c r="AT137" s="17" t="s">
        <v>159</v>
      </c>
      <c r="AU137" s="17" t="s">
        <v>81</v>
      </c>
    </row>
    <row r="138" s="15" customFormat="1">
      <c r="A138" s="15"/>
      <c r="B138" s="278"/>
      <c r="C138" s="279"/>
      <c r="D138" s="241" t="s">
        <v>173</v>
      </c>
      <c r="E138" s="280" t="s">
        <v>19</v>
      </c>
      <c r="F138" s="281" t="s">
        <v>1162</v>
      </c>
      <c r="G138" s="279"/>
      <c r="H138" s="280" t="s">
        <v>19</v>
      </c>
      <c r="I138" s="282"/>
      <c r="J138" s="279"/>
      <c r="K138" s="279"/>
      <c r="L138" s="283"/>
      <c r="M138" s="284"/>
      <c r="N138" s="285"/>
      <c r="O138" s="285"/>
      <c r="P138" s="285"/>
      <c r="Q138" s="285"/>
      <c r="R138" s="285"/>
      <c r="S138" s="285"/>
      <c r="T138" s="286"/>
      <c r="U138" s="15"/>
      <c r="V138" s="15"/>
      <c r="W138" s="15"/>
      <c r="X138" s="15"/>
      <c r="Y138" s="15"/>
      <c r="Z138" s="15"/>
      <c r="AA138" s="15"/>
      <c r="AB138" s="15"/>
      <c r="AC138" s="15"/>
      <c r="AD138" s="15"/>
      <c r="AE138" s="15"/>
      <c r="AT138" s="287" t="s">
        <v>173</v>
      </c>
      <c r="AU138" s="287" t="s">
        <v>81</v>
      </c>
      <c r="AV138" s="15" t="s">
        <v>81</v>
      </c>
      <c r="AW138" s="15" t="s">
        <v>35</v>
      </c>
      <c r="AX138" s="15" t="s">
        <v>74</v>
      </c>
      <c r="AY138" s="287" t="s">
        <v>148</v>
      </c>
    </row>
    <row r="139" s="13" customFormat="1">
      <c r="A139" s="13"/>
      <c r="B139" s="246"/>
      <c r="C139" s="247"/>
      <c r="D139" s="241" t="s">
        <v>173</v>
      </c>
      <c r="E139" s="248" t="s">
        <v>19</v>
      </c>
      <c r="F139" s="249" t="s">
        <v>1163</v>
      </c>
      <c r="G139" s="247"/>
      <c r="H139" s="250">
        <v>85.536000000000001</v>
      </c>
      <c r="I139" s="251"/>
      <c r="J139" s="247"/>
      <c r="K139" s="247"/>
      <c r="L139" s="252"/>
      <c r="M139" s="253"/>
      <c r="N139" s="254"/>
      <c r="O139" s="254"/>
      <c r="P139" s="254"/>
      <c r="Q139" s="254"/>
      <c r="R139" s="254"/>
      <c r="S139" s="254"/>
      <c r="T139" s="255"/>
      <c r="U139" s="13"/>
      <c r="V139" s="13"/>
      <c r="W139" s="13"/>
      <c r="X139" s="13"/>
      <c r="Y139" s="13"/>
      <c r="Z139" s="13"/>
      <c r="AA139" s="13"/>
      <c r="AB139" s="13"/>
      <c r="AC139" s="13"/>
      <c r="AD139" s="13"/>
      <c r="AE139" s="13"/>
      <c r="AT139" s="256" t="s">
        <v>173</v>
      </c>
      <c r="AU139" s="256" t="s">
        <v>81</v>
      </c>
      <c r="AV139" s="13" t="s">
        <v>83</v>
      </c>
      <c r="AW139" s="13" t="s">
        <v>35</v>
      </c>
      <c r="AX139" s="13" t="s">
        <v>74</v>
      </c>
      <c r="AY139" s="256" t="s">
        <v>148</v>
      </c>
    </row>
    <row r="140" s="15" customFormat="1">
      <c r="A140" s="15"/>
      <c r="B140" s="278"/>
      <c r="C140" s="279"/>
      <c r="D140" s="241" t="s">
        <v>173</v>
      </c>
      <c r="E140" s="280" t="s">
        <v>19</v>
      </c>
      <c r="F140" s="281" t="s">
        <v>1164</v>
      </c>
      <c r="G140" s="279"/>
      <c r="H140" s="280" t="s">
        <v>19</v>
      </c>
      <c r="I140" s="282"/>
      <c r="J140" s="279"/>
      <c r="K140" s="279"/>
      <c r="L140" s="283"/>
      <c r="M140" s="284"/>
      <c r="N140" s="285"/>
      <c r="O140" s="285"/>
      <c r="P140" s="285"/>
      <c r="Q140" s="285"/>
      <c r="R140" s="285"/>
      <c r="S140" s="285"/>
      <c r="T140" s="286"/>
      <c r="U140" s="15"/>
      <c r="V140" s="15"/>
      <c r="W140" s="15"/>
      <c r="X140" s="15"/>
      <c r="Y140" s="15"/>
      <c r="Z140" s="15"/>
      <c r="AA140" s="15"/>
      <c r="AB140" s="15"/>
      <c r="AC140" s="15"/>
      <c r="AD140" s="15"/>
      <c r="AE140" s="15"/>
      <c r="AT140" s="287" t="s">
        <v>173</v>
      </c>
      <c r="AU140" s="287" t="s">
        <v>81</v>
      </c>
      <c r="AV140" s="15" t="s">
        <v>81</v>
      </c>
      <c r="AW140" s="15" t="s">
        <v>35</v>
      </c>
      <c r="AX140" s="15" t="s">
        <v>74</v>
      </c>
      <c r="AY140" s="287" t="s">
        <v>148</v>
      </c>
    </row>
    <row r="141" s="13" customFormat="1">
      <c r="A141" s="13"/>
      <c r="B141" s="246"/>
      <c r="C141" s="247"/>
      <c r="D141" s="241" t="s">
        <v>173</v>
      </c>
      <c r="E141" s="248" t="s">
        <v>19</v>
      </c>
      <c r="F141" s="249" t="s">
        <v>1165</v>
      </c>
      <c r="G141" s="247"/>
      <c r="H141" s="250">
        <v>1.0800000000000001</v>
      </c>
      <c r="I141" s="251"/>
      <c r="J141" s="247"/>
      <c r="K141" s="247"/>
      <c r="L141" s="252"/>
      <c r="M141" s="253"/>
      <c r="N141" s="254"/>
      <c r="O141" s="254"/>
      <c r="P141" s="254"/>
      <c r="Q141" s="254"/>
      <c r="R141" s="254"/>
      <c r="S141" s="254"/>
      <c r="T141" s="255"/>
      <c r="U141" s="13"/>
      <c r="V141" s="13"/>
      <c r="W141" s="13"/>
      <c r="X141" s="13"/>
      <c r="Y141" s="13"/>
      <c r="Z141" s="13"/>
      <c r="AA141" s="13"/>
      <c r="AB141" s="13"/>
      <c r="AC141" s="13"/>
      <c r="AD141" s="13"/>
      <c r="AE141" s="13"/>
      <c r="AT141" s="256" t="s">
        <v>173</v>
      </c>
      <c r="AU141" s="256" t="s">
        <v>81</v>
      </c>
      <c r="AV141" s="13" t="s">
        <v>83</v>
      </c>
      <c r="AW141" s="13" t="s">
        <v>35</v>
      </c>
      <c r="AX141" s="13" t="s">
        <v>74</v>
      </c>
      <c r="AY141" s="256" t="s">
        <v>148</v>
      </c>
    </row>
    <row r="142" s="13" customFormat="1">
      <c r="A142" s="13"/>
      <c r="B142" s="246"/>
      <c r="C142" s="247"/>
      <c r="D142" s="241" t="s">
        <v>173</v>
      </c>
      <c r="E142" s="248" t="s">
        <v>19</v>
      </c>
      <c r="F142" s="249" t="s">
        <v>1166</v>
      </c>
      <c r="G142" s="247"/>
      <c r="H142" s="250">
        <v>67.319999999999993</v>
      </c>
      <c r="I142" s="251"/>
      <c r="J142" s="247"/>
      <c r="K142" s="247"/>
      <c r="L142" s="252"/>
      <c r="M142" s="253"/>
      <c r="N142" s="254"/>
      <c r="O142" s="254"/>
      <c r="P142" s="254"/>
      <c r="Q142" s="254"/>
      <c r="R142" s="254"/>
      <c r="S142" s="254"/>
      <c r="T142" s="255"/>
      <c r="U142" s="13"/>
      <c r="V142" s="13"/>
      <c r="W142" s="13"/>
      <c r="X142" s="13"/>
      <c r="Y142" s="13"/>
      <c r="Z142" s="13"/>
      <c r="AA142" s="13"/>
      <c r="AB142" s="13"/>
      <c r="AC142" s="13"/>
      <c r="AD142" s="13"/>
      <c r="AE142" s="13"/>
      <c r="AT142" s="256" t="s">
        <v>173</v>
      </c>
      <c r="AU142" s="256" t="s">
        <v>81</v>
      </c>
      <c r="AV142" s="13" t="s">
        <v>83</v>
      </c>
      <c r="AW142" s="13" t="s">
        <v>35</v>
      </c>
      <c r="AX142" s="13" t="s">
        <v>74</v>
      </c>
      <c r="AY142" s="256" t="s">
        <v>148</v>
      </c>
    </row>
    <row r="143" s="14" customFormat="1">
      <c r="A143" s="14"/>
      <c r="B143" s="257"/>
      <c r="C143" s="258"/>
      <c r="D143" s="241" t="s">
        <v>173</v>
      </c>
      <c r="E143" s="259" t="s">
        <v>19</v>
      </c>
      <c r="F143" s="260" t="s">
        <v>184</v>
      </c>
      <c r="G143" s="258"/>
      <c r="H143" s="261">
        <v>153.93600000000001</v>
      </c>
      <c r="I143" s="262"/>
      <c r="J143" s="258"/>
      <c r="K143" s="258"/>
      <c r="L143" s="263"/>
      <c r="M143" s="264"/>
      <c r="N143" s="265"/>
      <c r="O143" s="265"/>
      <c r="P143" s="265"/>
      <c r="Q143" s="265"/>
      <c r="R143" s="265"/>
      <c r="S143" s="265"/>
      <c r="T143" s="266"/>
      <c r="U143" s="14"/>
      <c r="V143" s="14"/>
      <c r="W143" s="14"/>
      <c r="X143" s="14"/>
      <c r="Y143" s="14"/>
      <c r="Z143" s="14"/>
      <c r="AA143" s="14"/>
      <c r="AB143" s="14"/>
      <c r="AC143" s="14"/>
      <c r="AD143" s="14"/>
      <c r="AE143" s="14"/>
      <c r="AT143" s="267" t="s">
        <v>173</v>
      </c>
      <c r="AU143" s="267" t="s">
        <v>81</v>
      </c>
      <c r="AV143" s="14" t="s">
        <v>114</v>
      </c>
      <c r="AW143" s="14" t="s">
        <v>35</v>
      </c>
      <c r="AX143" s="14" t="s">
        <v>81</v>
      </c>
      <c r="AY143" s="267" t="s">
        <v>148</v>
      </c>
    </row>
    <row r="144" s="2" customFormat="1" ht="21.75" customHeight="1">
      <c r="A144" s="38"/>
      <c r="B144" s="39"/>
      <c r="C144" s="228" t="s">
        <v>219</v>
      </c>
      <c r="D144" s="228" t="s">
        <v>151</v>
      </c>
      <c r="E144" s="229" t="s">
        <v>435</v>
      </c>
      <c r="F144" s="230" t="s">
        <v>436</v>
      </c>
      <c r="G144" s="231" t="s">
        <v>203</v>
      </c>
      <c r="H144" s="232">
        <v>85.536000000000001</v>
      </c>
      <c r="I144" s="233"/>
      <c r="J144" s="234">
        <f>ROUND(I144*H144,2)</f>
        <v>0</v>
      </c>
      <c r="K144" s="230" t="s">
        <v>155</v>
      </c>
      <c r="L144" s="44"/>
      <c r="M144" s="235" t="s">
        <v>19</v>
      </c>
      <c r="N144" s="236" t="s">
        <v>45</v>
      </c>
      <c r="O144" s="84"/>
      <c r="P144" s="237">
        <f>O144*H144</f>
        <v>0</v>
      </c>
      <c r="Q144" s="237">
        <v>0</v>
      </c>
      <c r="R144" s="237">
        <f>Q144*H144</f>
        <v>0</v>
      </c>
      <c r="S144" s="237">
        <v>0</v>
      </c>
      <c r="T144" s="238">
        <f>S144*H144</f>
        <v>0</v>
      </c>
      <c r="U144" s="38"/>
      <c r="V144" s="38"/>
      <c r="W144" s="38"/>
      <c r="X144" s="38"/>
      <c r="Y144" s="38"/>
      <c r="Z144" s="38"/>
      <c r="AA144" s="38"/>
      <c r="AB144" s="38"/>
      <c r="AC144" s="38"/>
      <c r="AD144" s="38"/>
      <c r="AE144" s="38"/>
      <c r="AR144" s="239" t="s">
        <v>1159</v>
      </c>
      <c r="AT144" s="239" t="s">
        <v>151</v>
      </c>
      <c r="AU144" s="239" t="s">
        <v>81</v>
      </c>
      <c r="AY144" s="17" t="s">
        <v>148</v>
      </c>
      <c r="BE144" s="240">
        <f>IF(N144="základní",J144,0)</f>
        <v>0</v>
      </c>
      <c r="BF144" s="240">
        <f>IF(N144="snížená",J144,0)</f>
        <v>0</v>
      </c>
      <c r="BG144" s="240">
        <f>IF(N144="zákl. přenesená",J144,0)</f>
        <v>0</v>
      </c>
      <c r="BH144" s="240">
        <f>IF(N144="sníž. přenesená",J144,0)</f>
        <v>0</v>
      </c>
      <c r="BI144" s="240">
        <f>IF(N144="nulová",J144,0)</f>
        <v>0</v>
      </c>
      <c r="BJ144" s="17" t="s">
        <v>81</v>
      </c>
      <c r="BK144" s="240">
        <f>ROUND(I144*H144,2)</f>
        <v>0</v>
      </c>
      <c r="BL144" s="17" t="s">
        <v>1159</v>
      </c>
      <c r="BM144" s="239" t="s">
        <v>1167</v>
      </c>
    </row>
    <row r="145" s="2" customFormat="1">
      <c r="A145" s="38"/>
      <c r="B145" s="39"/>
      <c r="C145" s="40"/>
      <c r="D145" s="241" t="s">
        <v>157</v>
      </c>
      <c r="E145" s="40"/>
      <c r="F145" s="242" t="s">
        <v>438</v>
      </c>
      <c r="G145" s="40"/>
      <c r="H145" s="40"/>
      <c r="I145" s="148"/>
      <c r="J145" s="40"/>
      <c r="K145" s="40"/>
      <c r="L145" s="44"/>
      <c r="M145" s="243"/>
      <c r="N145" s="244"/>
      <c r="O145" s="84"/>
      <c r="P145" s="84"/>
      <c r="Q145" s="84"/>
      <c r="R145" s="84"/>
      <c r="S145" s="84"/>
      <c r="T145" s="85"/>
      <c r="U145" s="38"/>
      <c r="V145" s="38"/>
      <c r="W145" s="38"/>
      <c r="X145" s="38"/>
      <c r="Y145" s="38"/>
      <c r="Z145" s="38"/>
      <c r="AA145" s="38"/>
      <c r="AB145" s="38"/>
      <c r="AC145" s="38"/>
      <c r="AD145" s="38"/>
      <c r="AE145" s="38"/>
      <c r="AT145" s="17" t="s">
        <v>157</v>
      </c>
      <c r="AU145" s="17" t="s">
        <v>81</v>
      </c>
    </row>
    <row r="146" s="2" customFormat="1">
      <c r="A146" s="38"/>
      <c r="B146" s="39"/>
      <c r="C146" s="40"/>
      <c r="D146" s="241" t="s">
        <v>159</v>
      </c>
      <c r="E146" s="40"/>
      <c r="F146" s="245" t="s">
        <v>439</v>
      </c>
      <c r="G146" s="40"/>
      <c r="H146" s="40"/>
      <c r="I146" s="148"/>
      <c r="J146" s="40"/>
      <c r="K146" s="40"/>
      <c r="L146" s="44"/>
      <c r="M146" s="243"/>
      <c r="N146" s="244"/>
      <c r="O146" s="84"/>
      <c r="P146" s="84"/>
      <c r="Q146" s="84"/>
      <c r="R146" s="84"/>
      <c r="S146" s="84"/>
      <c r="T146" s="85"/>
      <c r="U146" s="38"/>
      <c r="V146" s="38"/>
      <c r="W146" s="38"/>
      <c r="X146" s="38"/>
      <c r="Y146" s="38"/>
      <c r="Z146" s="38"/>
      <c r="AA146" s="38"/>
      <c r="AB146" s="38"/>
      <c r="AC146" s="38"/>
      <c r="AD146" s="38"/>
      <c r="AE146" s="38"/>
      <c r="AT146" s="17" t="s">
        <v>159</v>
      </c>
      <c r="AU146" s="17" t="s">
        <v>81</v>
      </c>
    </row>
    <row r="147" s="2" customFormat="1">
      <c r="A147" s="38"/>
      <c r="B147" s="39"/>
      <c r="C147" s="40"/>
      <c r="D147" s="241" t="s">
        <v>695</v>
      </c>
      <c r="E147" s="40"/>
      <c r="F147" s="245" t="s">
        <v>1168</v>
      </c>
      <c r="G147" s="40"/>
      <c r="H147" s="40"/>
      <c r="I147" s="148"/>
      <c r="J147" s="40"/>
      <c r="K147" s="40"/>
      <c r="L147" s="44"/>
      <c r="M147" s="243"/>
      <c r="N147" s="244"/>
      <c r="O147" s="84"/>
      <c r="P147" s="84"/>
      <c r="Q147" s="84"/>
      <c r="R147" s="84"/>
      <c r="S147" s="84"/>
      <c r="T147" s="85"/>
      <c r="U147" s="38"/>
      <c r="V147" s="38"/>
      <c r="W147" s="38"/>
      <c r="X147" s="38"/>
      <c r="Y147" s="38"/>
      <c r="Z147" s="38"/>
      <c r="AA147" s="38"/>
      <c r="AB147" s="38"/>
      <c r="AC147" s="38"/>
      <c r="AD147" s="38"/>
      <c r="AE147" s="38"/>
      <c r="AT147" s="17" t="s">
        <v>695</v>
      </c>
      <c r="AU147" s="17" t="s">
        <v>81</v>
      </c>
    </row>
    <row r="148" s="13" customFormat="1">
      <c r="A148" s="13"/>
      <c r="B148" s="246"/>
      <c r="C148" s="247"/>
      <c r="D148" s="241" t="s">
        <v>173</v>
      </c>
      <c r="E148" s="248" t="s">
        <v>19</v>
      </c>
      <c r="F148" s="249" t="s">
        <v>1163</v>
      </c>
      <c r="G148" s="247"/>
      <c r="H148" s="250">
        <v>85.536000000000001</v>
      </c>
      <c r="I148" s="251"/>
      <c r="J148" s="247"/>
      <c r="K148" s="247"/>
      <c r="L148" s="252"/>
      <c r="M148" s="292"/>
      <c r="N148" s="293"/>
      <c r="O148" s="293"/>
      <c r="P148" s="293"/>
      <c r="Q148" s="293"/>
      <c r="R148" s="293"/>
      <c r="S148" s="293"/>
      <c r="T148" s="294"/>
      <c r="U148" s="13"/>
      <c r="V148" s="13"/>
      <c r="W148" s="13"/>
      <c r="X148" s="13"/>
      <c r="Y148" s="13"/>
      <c r="Z148" s="13"/>
      <c r="AA148" s="13"/>
      <c r="AB148" s="13"/>
      <c r="AC148" s="13"/>
      <c r="AD148" s="13"/>
      <c r="AE148" s="13"/>
      <c r="AT148" s="256" t="s">
        <v>173</v>
      </c>
      <c r="AU148" s="256" t="s">
        <v>81</v>
      </c>
      <c r="AV148" s="13" t="s">
        <v>83</v>
      </c>
      <c r="AW148" s="13" t="s">
        <v>35</v>
      </c>
      <c r="AX148" s="13" t="s">
        <v>81</v>
      </c>
      <c r="AY148" s="256" t="s">
        <v>148</v>
      </c>
    </row>
    <row r="149" s="2" customFormat="1" ht="6.96" customHeight="1">
      <c r="A149" s="38"/>
      <c r="B149" s="59"/>
      <c r="C149" s="60"/>
      <c r="D149" s="60"/>
      <c r="E149" s="60"/>
      <c r="F149" s="60"/>
      <c r="G149" s="60"/>
      <c r="H149" s="60"/>
      <c r="I149" s="176"/>
      <c r="J149" s="60"/>
      <c r="K149" s="60"/>
      <c r="L149" s="44"/>
      <c r="M149" s="38"/>
      <c r="O149" s="38"/>
      <c r="P149" s="38"/>
      <c r="Q149" s="38"/>
      <c r="R149" s="38"/>
      <c r="S149" s="38"/>
      <c r="T149" s="38"/>
      <c r="U149" s="38"/>
      <c r="V149" s="38"/>
      <c r="W149" s="38"/>
      <c r="X149" s="38"/>
      <c r="Y149" s="38"/>
      <c r="Z149" s="38"/>
      <c r="AA149" s="38"/>
      <c r="AB149" s="38"/>
      <c r="AC149" s="38"/>
      <c r="AD149" s="38"/>
      <c r="AE149" s="38"/>
    </row>
  </sheetData>
  <sheetProtection sheet="1" autoFilter="0" formatColumns="0" formatRows="0" objects="1" scenarios="1" spinCount="100000" saltValue="4cKhxcXxXG6SjczBTt9+RdS7fJPD7CP54Y8B8hqLj8DJyl9P/em8msTzg8TKvEMRgk2NuOBAUdRAjTYPC7H9Ig==" hashValue="h+KrVVKxWmOBRU7W7+I1LNYijhJ7iwTIJdAqzF//jGkfx327AOGUHc39+9PBfpgXXPss70wzLeuMn/anFE7ryQ==" algorithmName="SHA-512" password="CC35"/>
  <autoFilter ref="C93:K148"/>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9"/>
      <c r="L2" s="1"/>
      <c r="M2" s="1"/>
      <c r="N2" s="1"/>
      <c r="O2" s="1"/>
      <c r="P2" s="1"/>
      <c r="Q2" s="1"/>
      <c r="R2" s="1"/>
      <c r="S2" s="1"/>
      <c r="T2" s="1"/>
      <c r="U2" s="1"/>
      <c r="V2" s="1"/>
      <c r="AT2" s="17" t="s">
        <v>119</v>
      </c>
    </row>
    <row r="3" hidden="1" s="1" customFormat="1" ht="6.96" customHeight="1">
      <c r="B3" s="140"/>
      <c r="C3" s="141"/>
      <c r="D3" s="141"/>
      <c r="E3" s="141"/>
      <c r="F3" s="141"/>
      <c r="G3" s="141"/>
      <c r="H3" s="141"/>
      <c r="I3" s="142"/>
      <c r="J3" s="141"/>
      <c r="K3" s="141"/>
      <c r="L3" s="20"/>
      <c r="AT3" s="17" t="s">
        <v>83</v>
      </c>
    </row>
    <row r="4" hidden="1" s="1" customFormat="1" ht="24.96" customHeight="1">
      <c r="B4" s="20"/>
      <c r="D4" s="143" t="s">
        <v>120</v>
      </c>
      <c r="I4" s="139"/>
      <c r="L4" s="20"/>
      <c r="M4" s="144" t="s">
        <v>10</v>
      </c>
      <c r="AT4" s="17" t="s">
        <v>4</v>
      </c>
    </row>
    <row r="5" hidden="1" s="1" customFormat="1" ht="6.96" customHeight="1">
      <c r="B5" s="20"/>
      <c r="I5" s="139"/>
      <c r="L5" s="20"/>
    </row>
    <row r="6" hidden="1" s="1" customFormat="1" ht="12" customHeight="1">
      <c r="B6" s="20"/>
      <c r="D6" s="145" t="s">
        <v>16</v>
      </c>
      <c r="I6" s="139"/>
      <c r="L6" s="20"/>
    </row>
    <row r="7" hidden="1" s="1" customFormat="1" ht="16.5" customHeight="1">
      <c r="B7" s="20"/>
      <c r="E7" s="146" t="str">
        <f>'Rekapitulace stavby'!K6</f>
        <v>Oprava výhybek v žst Boletice nad Labem a žst Děčín východ</v>
      </c>
      <c r="F7" s="145"/>
      <c r="G7" s="145"/>
      <c r="H7" s="145"/>
      <c r="I7" s="139"/>
      <c r="L7" s="20"/>
    </row>
    <row r="8" hidden="1">
      <c r="B8" s="20"/>
      <c r="D8" s="145" t="s">
        <v>121</v>
      </c>
      <c r="L8" s="20"/>
    </row>
    <row r="9" hidden="1" s="1" customFormat="1" ht="16.5" customHeight="1">
      <c r="B9" s="20"/>
      <c r="E9" s="146" t="s">
        <v>700</v>
      </c>
      <c r="F9" s="1"/>
      <c r="G9" s="1"/>
      <c r="H9" s="1"/>
      <c r="I9" s="139"/>
      <c r="L9" s="20"/>
    </row>
    <row r="10" hidden="1" s="1" customFormat="1" ht="12" customHeight="1">
      <c r="B10" s="20"/>
      <c r="D10" s="145" t="s">
        <v>123</v>
      </c>
      <c r="I10" s="139"/>
      <c r="L10" s="20"/>
    </row>
    <row r="11" hidden="1" s="2" customFormat="1" ht="16.5" customHeight="1">
      <c r="A11" s="38"/>
      <c r="B11" s="44"/>
      <c r="C11" s="38"/>
      <c r="D11" s="38"/>
      <c r="E11" s="147" t="s">
        <v>701</v>
      </c>
      <c r="F11" s="38"/>
      <c r="G11" s="38"/>
      <c r="H11" s="38"/>
      <c r="I11" s="148"/>
      <c r="J11" s="38"/>
      <c r="K11" s="38"/>
      <c r="L11" s="149"/>
      <c r="S11" s="38"/>
      <c r="T11" s="38"/>
      <c r="U11" s="38"/>
      <c r="V11" s="38"/>
      <c r="W11" s="38"/>
      <c r="X11" s="38"/>
      <c r="Y11" s="38"/>
      <c r="Z11" s="38"/>
      <c r="AA11" s="38"/>
      <c r="AB11" s="38"/>
      <c r="AC11" s="38"/>
      <c r="AD11" s="38"/>
      <c r="AE11" s="38"/>
    </row>
    <row r="12" hidden="1" s="2" customFormat="1" ht="12" customHeight="1">
      <c r="A12" s="38"/>
      <c r="B12" s="44"/>
      <c r="C12" s="38"/>
      <c r="D12" s="145" t="s">
        <v>125</v>
      </c>
      <c r="E12" s="38"/>
      <c r="F12" s="38"/>
      <c r="G12" s="38"/>
      <c r="H12" s="38"/>
      <c r="I12" s="148"/>
      <c r="J12" s="38"/>
      <c r="K12" s="38"/>
      <c r="L12" s="149"/>
      <c r="S12" s="38"/>
      <c r="T12" s="38"/>
      <c r="U12" s="38"/>
      <c r="V12" s="38"/>
      <c r="W12" s="38"/>
      <c r="X12" s="38"/>
      <c r="Y12" s="38"/>
      <c r="Z12" s="38"/>
      <c r="AA12" s="38"/>
      <c r="AB12" s="38"/>
      <c r="AC12" s="38"/>
      <c r="AD12" s="38"/>
      <c r="AE12" s="38"/>
    </row>
    <row r="13" hidden="1" s="2" customFormat="1" ht="16.5" customHeight="1">
      <c r="A13" s="38"/>
      <c r="B13" s="44"/>
      <c r="C13" s="38"/>
      <c r="D13" s="38"/>
      <c r="E13" s="150" t="s">
        <v>1169</v>
      </c>
      <c r="F13" s="38"/>
      <c r="G13" s="38"/>
      <c r="H13" s="38"/>
      <c r="I13" s="148"/>
      <c r="J13" s="38"/>
      <c r="K13" s="38"/>
      <c r="L13" s="149"/>
      <c r="S13" s="38"/>
      <c r="T13" s="38"/>
      <c r="U13" s="38"/>
      <c r="V13" s="38"/>
      <c r="W13" s="38"/>
      <c r="X13" s="38"/>
      <c r="Y13" s="38"/>
      <c r="Z13" s="38"/>
      <c r="AA13" s="38"/>
      <c r="AB13" s="38"/>
      <c r="AC13" s="38"/>
      <c r="AD13" s="38"/>
      <c r="AE13" s="38"/>
    </row>
    <row r="14" hidden="1" s="2" customFormat="1">
      <c r="A14" s="38"/>
      <c r="B14" s="44"/>
      <c r="C14" s="38"/>
      <c r="D14" s="38"/>
      <c r="E14" s="38"/>
      <c r="F14" s="38"/>
      <c r="G14" s="38"/>
      <c r="H14" s="38"/>
      <c r="I14" s="148"/>
      <c r="J14" s="38"/>
      <c r="K14" s="38"/>
      <c r="L14" s="149"/>
      <c r="S14" s="38"/>
      <c r="T14" s="38"/>
      <c r="U14" s="38"/>
      <c r="V14" s="38"/>
      <c r="W14" s="38"/>
      <c r="X14" s="38"/>
      <c r="Y14" s="38"/>
      <c r="Z14" s="38"/>
      <c r="AA14" s="38"/>
      <c r="AB14" s="38"/>
      <c r="AC14" s="38"/>
      <c r="AD14" s="38"/>
      <c r="AE14" s="38"/>
    </row>
    <row r="15" hidden="1" s="2" customFormat="1" ht="12" customHeight="1">
      <c r="A15" s="38"/>
      <c r="B15" s="44"/>
      <c r="C15" s="38"/>
      <c r="D15" s="145" t="s">
        <v>18</v>
      </c>
      <c r="E15" s="38"/>
      <c r="F15" s="133" t="s">
        <v>19</v>
      </c>
      <c r="G15" s="38"/>
      <c r="H15" s="38"/>
      <c r="I15" s="151" t="s">
        <v>20</v>
      </c>
      <c r="J15" s="133" t="s">
        <v>19</v>
      </c>
      <c r="K15" s="38"/>
      <c r="L15" s="149"/>
      <c r="S15" s="38"/>
      <c r="T15" s="38"/>
      <c r="U15" s="38"/>
      <c r="V15" s="38"/>
      <c r="W15" s="38"/>
      <c r="X15" s="38"/>
      <c r="Y15" s="38"/>
      <c r="Z15" s="38"/>
      <c r="AA15" s="38"/>
      <c r="AB15" s="38"/>
      <c r="AC15" s="38"/>
      <c r="AD15" s="38"/>
      <c r="AE15" s="38"/>
    </row>
    <row r="16" hidden="1" s="2" customFormat="1" ht="12" customHeight="1">
      <c r="A16" s="38"/>
      <c r="B16" s="44"/>
      <c r="C16" s="38"/>
      <c r="D16" s="145" t="s">
        <v>21</v>
      </c>
      <c r="E16" s="38"/>
      <c r="F16" s="133" t="s">
        <v>22</v>
      </c>
      <c r="G16" s="38"/>
      <c r="H16" s="38"/>
      <c r="I16" s="151" t="s">
        <v>23</v>
      </c>
      <c r="J16" s="152" t="str">
        <f>'Rekapitulace stavby'!AN8</f>
        <v>16. 1. 2020</v>
      </c>
      <c r="K16" s="38"/>
      <c r="L16" s="149"/>
      <c r="S16" s="38"/>
      <c r="T16" s="38"/>
      <c r="U16" s="38"/>
      <c r="V16" s="38"/>
      <c r="W16" s="38"/>
      <c r="X16" s="38"/>
      <c r="Y16" s="38"/>
      <c r="Z16" s="38"/>
      <c r="AA16" s="38"/>
      <c r="AB16" s="38"/>
      <c r="AC16" s="38"/>
      <c r="AD16" s="38"/>
      <c r="AE16" s="38"/>
    </row>
    <row r="17" hidden="1" s="2" customFormat="1" ht="10.8" customHeight="1">
      <c r="A17" s="38"/>
      <c r="B17" s="44"/>
      <c r="C17" s="38"/>
      <c r="D17" s="38"/>
      <c r="E17" s="38"/>
      <c r="F17" s="38"/>
      <c r="G17" s="38"/>
      <c r="H17" s="38"/>
      <c r="I17" s="148"/>
      <c r="J17" s="38"/>
      <c r="K17" s="38"/>
      <c r="L17" s="149"/>
      <c r="S17" s="38"/>
      <c r="T17" s="38"/>
      <c r="U17" s="38"/>
      <c r="V17" s="38"/>
      <c r="W17" s="38"/>
      <c r="X17" s="38"/>
      <c r="Y17" s="38"/>
      <c r="Z17" s="38"/>
      <c r="AA17" s="38"/>
      <c r="AB17" s="38"/>
      <c r="AC17" s="38"/>
      <c r="AD17" s="38"/>
      <c r="AE17" s="38"/>
    </row>
    <row r="18" hidden="1" s="2" customFormat="1" ht="12" customHeight="1">
      <c r="A18" s="38"/>
      <c r="B18" s="44"/>
      <c r="C18" s="38"/>
      <c r="D18" s="145" t="s">
        <v>25</v>
      </c>
      <c r="E18" s="38"/>
      <c r="F18" s="38"/>
      <c r="G18" s="38"/>
      <c r="H18" s="38"/>
      <c r="I18" s="151" t="s">
        <v>26</v>
      </c>
      <c r="J18" s="133" t="s">
        <v>27</v>
      </c>
      <c r="K18" s="38"/>
      <c r="L18" s="149"/>
      <c r="S18" s="38"/>
      <c r="T18" s="38"/>
      <c r="U18" s="38"/>
      <c r="V18" s="38"/>
      <c r="W18" s="38"/>
      <c r="X18" s="38"/>
      <c r="Y18" s="38"/>
      <c r="Z18" s="38"/>
      <c r="AA18" s="38"/>
      <c r="AB18" s="38"/>
      <c r="AC18" s="38"/>
      <c r="AD18" s="38"/>
      <c r="AE18" s="38"/>
    </row>
    <row r="19" hidden="1" s="2" customFormat="1" ht="18" customHeight="1">
      <c r="A19" s="38"/>
      <c r="B19" s="44"/>
      <c r="C19" s="38"/>
      <c r="D19" s="38"/>
      <c r="E19" s="133" t="s">
        <v>28</v>
      </c>
      <c r="F19" s="38"/>
      <c r="G19" s="38"/>
      <c r="H19" s="38"/>
      <c r="I19" s="151" t="s">
        <v>29</v>
      </c>
      <c r="J19" s="133" t="s">
        <v>30</v>
      </c>
      <c r="K19" s="38"/>
      <c r="L19" s="149"/>
      <c r="S19" s="38"/>
      <c r="T19" s="38"/>
      <c r="U19" s="38"/>
      <c r="V19" s="38"/>
      <c r="W19" s="38"/>
      <c r="X19" s="38"/>
      <c r="Y19" s="38"/>
      <c r="Z19" s="38"/>
      <c r="AA19" s="38"/>
      <c r="AB19" s="38"/>
      <c r="AC19" s="38"/>
      <c r="AD19" s="38"/>
      <c r="AE19" s="38"/>
    </row>
    <row r="20" hidden="1" s="2" customFormat="1" ht="6.96" customHeight="1">
      <c r="A20" s="38"/>
      <c r="B20" s="44"/>
      <c r="C20" s="38"/>
      <c r="D20" s="38"/>
      <c r="E20" s="38"/>
      <c r="F20" s="38"/>
      <c r="G20" s="38"/>
      <c r="H20" s="38"/>
      <c r="I20" s="148"/>
      <c r="J20" s="38"/>
      <c r="K20" s="38"/>
      <c r="L20" s="149"/>
      <c r="S20" s="38"/>
      <c r="T20" s="38"/>
      <c r="U20" s="38"/>
      <c r="V20" s="38"/>
      <c r="W20" s="38"/>
      <c r="X20" s="38"/>
      <c r="Y20" s="38"/>
      <c r="Z20" s="38"/>
      <c r="AA20" s="38"/>
      <c r="AB20" s="38"/>
      <c r="AC20" s="38"/>
      <c r="AD20" s="38"/>
      <c r="AE20" s="38"/>
    </row>
    <row r="21" hidden="1" s="2" customFormat="1" ht="12" customHeight="1">
      <c r="A21" s="38"/>
      <c r="B21" s="44"/>
      <c r="C21" s="38"/>
      <c r="D21" s="145" t="s">
        <v>31</v>
      </c>
      <c r="E21" s="38"/>
      <c r="F21" s="38"/>
      <c r="G21" s="38"/>
      <c r="H21" s="38"/>
      <c r="I21" s="151" t="s">
        <v>26</v>
      </c>
      <c r="J21" s="33" t="str">
        <f>'Rekapitulace stavby'!AN13</f>
        <v>Vyplň údaj</v>
      </c>
      <c r="K21" s="38"/>
      <c r="L21" s="149"/>
      <c r="S21" s="38"/>
      <c r="T21" s="38"/>
      <c r="U21" s="38"/>
      <c r="V21" s="38"/>
      <c r="W21" s="38"/>
      <c r="X21" s="38"/>
      <c r="Y21" s="38"/>
      <c r="Z21" s="38"/>
      <c r="AA21" s="38"/>
      <c r="AB21" s="38"/>
      <c r="AC21" s="38"/>
      <c r="AD21" s="38"/>
      <c r="AE21" s="38"/>
    </row>
    <row r="22" hidden="1" s="2" customFormat="1" ht="18" customHeight="1">
      <c r="A22" s="38"/>
      <c r="B22" s="44"/>
      <c r="C22" s="38"/>
      <c r="D22" s="38"/>
      <c r="E22" s="33" t="str">
        <f>'Rekapitulace stavby'!E14</f>
        <v>Vyplň údaj</v>
      </c>
      <c r="F22" s="133"/>
      <c r="G22" s="133"/>
      <c r="H22" s="133"/>
      <c r="I22" s="151" t="s">
        <v>29</v>
      </c>
      <c r="J22" s="33" t="str">
        <f>'Rekapitulace stavby'!AN14</f>
        <v>Vyplň údaj</v>
      </c>
      <c r="K22" s="38"/>
      <c r="L22" s="149"/>
      <c r="S22" s="38"/>
      <c r="T22" s="38"/>
      <c r="U22" s="38"/>
      <c r="V22" s="38"/>
      <c r="W22" s="38"/>
      <c r="X22" s="38"/>
      <c r="Y22" s="38"/>
      <c r="Z22" s="38"/>
      <c r="AA22" s="38"/>
      <c r="AB22" s="38"/>
      <c r="AC22" s="38"/>
      <c r="AD22" s="38"/>
      <c r="AE22" s="38"/>
    </row>
    <row r="23" hidden="1" s="2" customFormat="1" ht="6.96" customHeight="1">
      <c r="A23" s="38"/>
      <c r="B23" s="44"/>
      <c r="C23" s="38"/>
      <c r="D23" s="38"/>
      <c r="E23" s="38"/>
      <c r="F23" s="38"/>
      <c r="G23" s="38"/>
      <c r="H23" s="38"/>
      <c r="I23" s="148"/>
      <c r="J23" s="38"/>
      <c r="K23" s="38"/>
      <c r="L23" s="149"/>
      <c r="S23" s="38"/>
      <c r="T23" s="38"/>
      <c r="U23" s="38"/>
      <c r="V23" s="38"/>
      <c r="W23" s="38"/>
      <c r="X23" s="38"/>
      <c r="Y23" s="38"/>
      <c r="Z23" s="38"/>
      <c r="AA23" s="38"/>
      <c r="AB23" s="38"/>
      <c r="AC23" s="38"/>
      <c r="AD23" s="38"/>
      <c r="AE23" s="38"/>
    </row>
    <row r="24" hidden="1" s="2" customFormat="1" ht="12" customHeight="1">
      <c r="A24" s="38"/>
      <c r="B24" s="44"/>
      <c r="C24" s="38"/>
      <c r="D24" s="145" t="s">
        <v>33</v>
      </c>
      <c r="E24" s="38"/>
      <c r="F24" s="38"/>
      <c r="G24" s="38"/>
      <c r="H24" s="38"/>
      <c r="I24" s="151" t="s">
        <v>26</v>
      </c>
      <c r="J24" s="133" t="str">
        <f>IF('Rekapitulace stavby'!AN16="","",'Rekapitulace stavby'!AN16)</f>
        <v/>
      </c>
      <c r="K24" s="38"/>
      <c r="L24" s="149"/>
      <c r="S24" s="38"/>
      <c r="T24" s="38"/>
      <c r="U24" s="38"/>
      <c r="V24" s="38"/>
      <c r="W24" s="38"/>
      <c r="X24" s="38"/>
      <c r="Y24" s="38"/>
      <c r="Z24" s="38"/>
      <c r="AA24" s="38"/>
      <c r="AB24" s="38"/>
      <c r="AC24" s="38"/>
      <c r="AD24" s="38"/>
      <c r="AE24" s="38"/>
    </row>
    <row r="25" hidden="1" s="2" customFormat="1" ht="18" customHeight="1">
      <c r="A25" s="38"/>
      <c r="B25" s="44"/>
      <c r="C25" s="38"/>
      <c r="D25" s="38"/>
      <c r="E25" s="133" t="str">
        <f>IF('Rekapitulace stavby'!E17="","",'Rekapitulace stavby'!E17)</f>
        <v xml:space="preserve"> </v>
      </c>
      <c r="F25" s="38"/>
      <c r="G25" s="38"/>
      <c r="H25" s="38"/>
      <c r="I25" s="151" t="s">
        <v>29</v>
      </c>
      <c r="J25" s="133" t="str">
        <f>IF('Rekapitulace stavby'!AN17="","",'Rekapitulace stavby'!AN17)</f>
        <v/>
      </c>
      <c r="K25" s="38"/>
      <c r="L25" s="149"/>
      <c r="S25" s="38"/>
      <c r="T25" s="38"/>
      <c r="U25" s="38"/>
      <c r="V25" s="38"/>
      <c r="W25" s="38"/>
      <c r="X25" s="38"/>
      <c r="Y25" s="38"/>
      <c r="Z25" s="38"/>
      <c r="AA25" s="38"/>
      <c r="AB25" s="38"/>
      <c r="AC25" s="38"/>
      <c r="AD25" s="38"/>
      <c r="AE25" s="38"/>
    </row>
    <row r="26" hidden="1" s="2" customFormat="1" ht="6.96" customHeight="1">
      <c r="A26" s="38"/>
      <c r="B26" s="44"/>
      <c r="C26" s="38"/>
      <c r="D26" s="38"/>
      <c r="E26" s="38"/>
      <c r="F26" s="38"/>
      <c r="G26" s="38"/>
      <c r="H26" s="38"/>
      <c r="I26" s="148"/>
      <c r="J26" s="38"/>
      <c r="K26" s="38"/>
      <c r="L26" s="149"/>
      <c r="S26" s="38"/>
      <c r="T26" s="38"/>
      <c r="U26" s="38"/>
      <c r="V26" s="38"/>
      <c r="W26" s="38"/>
      <c r="X26" s="38"/>
      <c r="Y26" s="38"/>
      <c r="Z26" s="38"/>
      <c r="AA26" s="38"/>
      <c r="AB26" s="38"/>
      <c r="AC26" s="38"/>
      <c r="AD26" s="38"/>
      <c r="AE26" s="38"/>
    </row>
    <row r="27" hidden="1" s="2" customFormat="1" ht="12" customHeight="1">
      <c r="A27" s="38"/>
      <c r="B27" s="44"/>
      <c r="C27" s="38"/>
      <c r="D27" s="145" t="s">
        <v>36</v>
      </c>
      <c r="E27" s="38"/>
      <c r="F27" s="38"/>
      <c r="G27" s="38"/>
      <c r="H27" s="38"/>
      <c r="I27" s="151" t="s">
        <v>26</v>
      </c>
      <c r="J27" s="133" t="s">
        <v>19</v>
      </c>
      <c r="K27" s="38"/>
      <c r="L27" s="149"/>
      <c r="S27" s="38"/>
      <c r="T27" s="38"/>
      <c r="U27" s="38"/>
      <c r="V27" s="38"/>
      <c r="W27" s="38"/>
      <c r="X27" s="38"/>
      <c r="Y27" s="38"/>
      <c r="Z27" s="38"/>
      <c r="AA27" s="38"/>
      <c r="AB27" s="38"/>
      <c r="AC27" s="38"/>
      <c r="AD27" s="38"/>
      <c r="AE27" s="38"/>
    </row>
    <row r="28" hidden="1" s="2" customFormat="1" ht="18" customHeight="1">
      <c r="A28" s="38"/>
      <c r="B28" s="44"/>
      <c r="C28" s="38"/>
      <c r="D28" s="38"/>
      <c r="E28" s="133" t="s">
        <v>37</v>
      </c>
      <c r="F28" s="38"/>
      <c r="G28" s="38"/>
      <c r="H28" s="38"/>
      <c r="I28" s="151" t="s">
        <v>29</v>
      </c>
      <c r="J28" s="133" t="s">
        <v>19</v>
      </c>
      <c r="K28" s="38"/>
      <c r="L28" s="149"/>
      <c r="S28" s="38"/>
      <c r="T28" s="38"/>
      <c r="U28" s="38"/>
      <c r="V28" s="38"/>
      <c r="W28" s="38"/>
      <c r="X28" s="38"/>
      <c r="Y28" s="38"/>
      <c r="Z28" s="38"/>
      <c r="AA28" s="38"/>
      <c r="AB28" s="38"/>
      <c r="AC28" s="38"/>
      <c r="AD28" s="38"/>
      <c r="AE28" s="38"/>
    </row>
    <row r="29" hidden="1" s="2" customFormat="1" ht="6.96" customHeight="1">
      <c r="A29" s="38"/>
      <c r="B29" s="44"/>
      <c r="C29" s="38"/>
      <c r="D29" s="38"/>
      <c r="E29" s="38"/>
      <c r="F29" s="38"/>
      <c r="G29" s="38"/>
      <c r="H29" s="38"/>
      <c r="I29" s="148"/>
      <c r="J29" s="38"/>
      <c r="K29" s="38"/>
      <c r="L29" s="149"/>
      <c r="S29" s="38"/>
      <c r="T29" s="38"/>
      <c r="U29" s="38"/>
      <c r="V29" s="38"/>
      <c r="W29" s="38"/>
      <c r="X29" s="38"/>
      <c r="Y29" s="38"/>
      <c r="Z29" s="38"/>
      <c r="AA29" s="38"/>
      <c r="AB29" s="38"/>
      <c r="AC29" s="38"/>
      <c r="AD29" s="38"/>
      <c r="AE29" s="38"/>
    </row>
    <row r="30" hidden="1" s="2" customFormat="1" ht="12" customHeight="1">
      <c r="A30" s="38"/>
      <c r="B30" s="44"/>
      <c r="C30" s="38"/>
      <c r="D30" s="145" t="s">
        <v>38</v>
      </c>
      <c r="E30" s="38"/>
      <c r="F30" s="38"/>
      <c r="G30" s="38"/>
      <c r="H30" s="38"/>
      <c r="I30" s="148"/>
      <c r="J30" s="38"/>
      <c r="K30" s="38"/>
      <c r="L30" s="149"/>
      <c r="S30" s="38"/>
      <c r="T30" s="38"/>
      <c r="U30" s="38"/>
      <c r="V30" s="38"/>
      <c r="W30" s="38"/>
      <c r="X30" s="38"/>
      <c r="Y30" s="38"/>
      <c r="Z30" s="38"/>
      <c r="AA30" s="38"/>
      <c r="AB30" s="38"/>
      <c r="AC30" s="38"/>
      <c r="AD30" s="38"/>
      <c r="AE30" s="38"/>
    </row>
    <row r="31" hidden="1" s="8" customFormat="1" ht="83.25" customHeight="1">
      <c r="A31" s="153"/>
      <c r="B31" s="154"/>
      <c r="C31" s="153"/>
      <c r="D31" s="153"/>
      <c r="E31" s="155" t="s">
        <v>39</v>
      </c>
      <c r="F31" s="155"/>
      <c r="G31" s="155"/>
      <c r="H31" s="155"/>
      <c r="I31" s="156"/>
      <c r="J31" s="153"/>
      <c r="K31" s="153"/>
      <c r="L31" s="157"/>
      <c r="S31" s="153"/>
      <c r="T31" s="153"/>
      <c r="U31" s="153"/>
      <c r="V31" s="153"/>
      <c r="W31" s="153"/>
      <c r="X31" s="153"/>
      <c r="Y31" s="153"/>
      <c r="Z31" s="153"/>
      <c r="AA31" s="153"/>
      <c r="AB31" s="153"/>
      <c r="AC31" s="153"/>
      <c r="AD31" s="153"/>
      <c r="AE31" s="153"/>
    </row>
    <row r="32" hidden="1" s="2" customFormat="1" ht="6.96" customHeight="1">
      <c r="A32" s="38"/>
      <c r="B32" s="44"/>
      <c r="C32" s="38"/>
      <c r="D32" s="38"/>
      <c r="E32" s="38"/>
      <c r="F32" s="38"/>
      <c r="G32" s="38"/>
      <c r="H32" s="38"/>
      <c r="I32" s="148"/>
      <c r="J32" s="38"/>
      <c r="K32" s="38"/>
      <c r="L32" s="149"/>
      <c r="S32" s="38"/>
      <c r="T32" s="38"/>
      <c r="U32" s="38"/>
      <c r="V32" s="38"/>
      <c r="W32" s="38"/>
      <c r="X32" s="38"/>
      <c r="Y32" s="38"/>
      <c r="Z32" s="38"/>
      <c r="AA32" s="38"/>
      <c r="AB32" s="38"/>
      <c r="AC32" s="38"/>
      <c r="AD32" s="38"/>
      <c r="AE32" s="38"/>
    </row>
    <row r="33" hidden="1" s="2" customFormat="1" ht="6.96" customHeight="1">
      <c r="A33" s="38"/>
      <c r="B33" s="44"/>
      <c r="C33" s="38"/>
      <c r="D33" s="158"/>
      <c r="E33" s="158"/>
      <c r="F33" s="158"/>
      <c r="G33" s="158"/>
      <c r="H33" s="158"/>
      <c r="I33" s="159"/>
      <c r="J33" s="158"/>
      <c r="K33" s="158"/>
      <c r="L33" s="149"/>
      <c r="S33" s="38"/>
      <c r="T33" s="38"/>
      <c r="U33" s="38"/>
      <c r="V33" s="38"/>
      <c r="W33" s="38"/>
      <c r="X33" s="38"/>
      <c r="Y33" s="38"/>
      <c r="Z33" s="38"/>
      <c r="AA33" s="38"/>
      <c r="AB33" s="38"/>
      <c r="AC33" s="38"/>
      <c r="AD33" s="38"/>
      <c r="AE33" s="38"/>
    </row>
    <row r="34" hidden="1" s="2" customFormat="1" ht="25.44" customHeight="1">
      <c r="A34" s="38"/>
      <c r="B34" s="44"/>
      <c r="C34" s="38"/>
      <c r="D34" s="160" t="s">
        <v>40</v>
      </c>
      <c r="E34" s="38"/>
      <c r="F34" s="38"/>
      <c r="G34" s="38"/>
      <c r="H34" s="38"/>
      <c r="I34" s="148"/>
      <c r="J34" s="161">
        <f>ROUND(J96, 2)</f>
        <v>0</v>
      </c>
      <c r="K34" s="38"/>
      <c r="L34" s="149"/>
      <c r="S34" s="38"/>
      <c r="T34" s="38"/>
      <c r="U34" s="38"/>
      <c r="V34" s="38"/>
      <c r="W34" s="38"/>
      <c r="X34" s="38"/>
      <c r="Y34" s="38"/>
      <c r="Z34" s="38"/>
      <c r="AA34" s="38"/>
      <c r="AB34" s="38"/>
      <c r="AC34" s="38"/>
      <c r="AD34" s="38"/>
      <c r="AE34" s="38"/>
    </row>
    <row r="35" hidden="1" s="2" customFormat="1" ht="6.96" customHeight="1">
      <c r="A35" s="38"/>
      <c r="B35" s="44"/>
      <c r="C35" s="38"/>
      <c r="D35" s="158"/>
      <c r="E35" s="158"/>
      <c r="F35" s="158"/>
      <c r="G35" s="158"/>
      <c r="H35" s="158"/>
      <c r="I35" s="159"/>
      <c r="J35" s="158"/>
      <c r="K35" s="158"/>
      <c r="L35" s="149"/>
      <c r="S35" s="38"/>
      <c r="T35" s="38"/>
      <c r="U35" s="38"/>
      <c r="V35" s="38"/>
      <c r="W35" s="38"/>
      <c r="X35" s="38"/>
      <c r="Y35" s="38"/>
      <c r="Z35" s="38"/>
      <c r="AA35" s="38"/>
      <c r="AB35" s="38"/>
      <c r="AC35" s="38"/>
      <c r="AD35" s="38"/>
      <c r="AE35" s="38"/>
    </row>
    <row r="36" hidden="1" s="2" customFormat="1" ht="14.4" customHeight="1">
      <c r="A36" s="38"/>
      <c r="B36" s="44"/>
      <c r="C36" s="38"/>
      <c r="D36" s="38"/>
      <c r="E36" s="38"/>
      <c r="F36" s="162" t="s">
        <v>42</v>
      </c>
      <c r="G36" s="38"/>
      <c r="H36" s="38"/>
      <c r="I36" s="163" t="s">
        <v>41</v>
      </c>
      <c r="J36" s="162" t="s">
        <v>43</v>
      </c>
      <c r="K36" s="38"/>
      <c r="L36" s="149"/>
      <c r="S36" s="38"/>
      <c r="T36" s="38"/>
      <c r="U36" s="38"/>
      <c r="V36" s="38"/>
      <c r="W36" s="38"/>
      <c r="X36" s="38"/>
      <c r="Y36" s="38"/>
      <c r="Z36" s="38"/>
      <c r="AA36" s="38"/>
      <c r="AB36" s="38"/>
      <c r="AC36" s="38"/>
      <c r="AD36" s="38"/>
      <c r="AE36" s="38"/>
    </row>
    <row r="37" hidden="1" s="2" customFormat="1" ht="14.4" customHeight="1">
      <c r="A37" s="38"/>
      <c r="B37" s="44"/>
      <c r="C37" s="38"/>
      <c r="D37" s="147" t="s">
        <v>44</v>
      </c>
      <c r="E37" s="145" t="s">
        <v>45</v>
      </c>
      <c r="F37" s="164">
        <f>ROUND((SUM(BE96:BE118)),  2)</f>
        <v>0</v>
      </c>
      <c r="G37" s="38"/>
      <c r="H37" s="38"/>
      <c r="I37" s="165">
        <v>0.20999999999999999</v>
      </c>
      <c r="J37" s="164">
        <f>ROUND(((SUM(BE96:BE118))*I37),  2)</f>
        <v>0</v>
      </c>
      <c r="K37" s="38"/>
      <c r="L37" s="149"/>
      <c r="S37" s="38"/>
      <c r="T37" s="38"/>
      <c r="U37" s="38"/>
      <c r="V37" s="38"/>
      <c r="W37" s="38"/>
      <c r="X37" s="38"/>
      <c r="Y37" s="38"/>
      <c r="Z37" s="38"/>
      <c r="AA37" s="38"/>
      <c r="AB37" s="38"/>
      <c r="AC37" s="38"/>
      <c r="AD37" s="38"/>
      <c r="AE37" s="38"/>
    </row>
    <row r="38" hidden="1" s="2" customFormat="1" ht="14.4" customHeight="1">
      <c r="A38" s="38"/>
      <c r="B38" s="44"/>
      <c r="C38" s="38"/>
      <c r="D38" s="38"/>
      <c r="E38" s="145" t="s">
        <v>46</v>
      </c>
      <c r="F38" s="164">
        <f>ROUND((SUM(BF96:BF118)),  2)</f>
        <v>0</v>
      </c>
      <c r="G38" s="38"/>
      <c r="H38" s="38"/>
      <c r="I38" s="165">
        <v>0.14999999999999999</v>
      </c>
      <c r="J38" s="164">
        <f>ROUND(((SUM(BF96:BF118))*I38),  2)</f>
        <v>0</v>
      </c>
      <c r="K38" s="38"/>
      <c r="L38" s="149"/>
      <c r="S38" s="38"/>
      <c r="T38" s="38"/>
      <c r="U38" s="38"/>
      <c r="V38" s="38"/>
      <c r="W38" s="38"/>
      <c r="X38" s="38"/>
      <c r="Y38" s="38"/>
      <c r="Z38" s="38"/>
      <c r="AA38" s="38"/>
      <c r="AB38" s="38"/>
      <c r="AC38" s="38"/>
      <c r="AD38" s="38"/>
      <c r="AE38" s="38"/>
    </row>
    <row r="39" hidden="1" s="2" customFormat="1" ht="14.4" customHeight="1">
      <c r="A39" s="38"/>
      <c r="B39" s="44"/>
      <c r="C39" s="38"/>
      <c r="D39" s="38"/>
      <c r="E39" s="145" t="s">
        <v>47</v>
      </c>
      <c r="F39" s="164">
        <f>ROUND((SUM(BG96:BG118)),  2)</f>
        <v>0</v>
      </c>
      <c r="G39" s="38"/>
      <c r="H39" s="38"/>
      <c r="I39" s="165">
        <v>0.20999999999999999</v>
      </c>
      <c r="J39" s="164">
        <f>0</f>
        <v>0</v>
      </c>
      <c r="K39" s="38"/>
      <c r="L39" s="149"/>
      <c r="S39" s="38"/>
      <c r="T39" s="38"/>
      <c r="U39" s="38"/>
      <c r="V39" s="38"/>
      <c r="W39" s="38"/>
      <c r="X39" s="38"/>
      <c r="Y39" s="38"/>
      <c r="Z39" s="38"/>
      <c r="AA39" s="38"/>
      <c r="AB39" s="38"/>
      <c r="AC39" s="38"/>
      <c r="AD39" s="38"/>
      <c r="AE39" s="38"/>
    </row>
    <row r="40" hidden="1" s="2" customFormat="1" ht="14.4" customHeight="1">
      <c r="A40" s="38"/>
      <c r="B40" s="44"/>
      <c r="C40" s="38"/>
      <c r="D40" s="38"/>
      <c r="E40" s="145" t="s">
        <v>48</v>
      </c>
      <c r="F40" s="164">
        <f>ROUND((SUM(BH96:BH118)),  2)</f>
        <v>0</v>
      </c>
      <c r="G40" s="38"/>
      <c r="H40" s="38"/>
      <c r="I40" s="165">
        <v>0.14999999999999999</v>
      </c>
      <c r="J40" s="164">
        <f>0</f>
        <v>0</v>
      </c>
      <c r="K40" s="38"/>
      <c r="L40" s="149"/>
      <c r="S40" s="38"/>
      <c r="T40" s="38"/>
      <c r="U40" s="38"/>
      <c r="V40" s="38"/>
      <c r="W40" s="38"/>
      <c r="X40" s="38"/>
      <c r="Y40" s="38"/>
      <c r="Z40" s="38"/>
      <c r="AA40" s="38"/>
      <c r="AB40" s="38"/>
      <c r="AC40" s="38"/>
      <c r="AD40" s="38"/>
      <c r="AE40" s="38"/>
    </row>
    <row r="41" hidden="1" s="2" customFormat="1" ht="14.4" customHeight="1">
      <c r="A41" s="38"/>
      <c r="B41" s="44"/>
      <c r="C41" s="38"/>
      <c r="D41" s="38"/>
      <c r="E41" s="145" t="s">
        <v>49</v>
      </c>
      <c r="F41" s="164">
        <f>ROUND((SUM(BI96:BI118)),  2)</f>
        <v>0</v>
      </c>
      <c r="G41" s="38"/>
      <c r="H41" s="38"/>
      <c r="I41" s="165">
        <v>0</v>
      </c>
      <c r="J41" s="164">
        <f>0</f>
        <v>0</v>
      </c>
      <c r="K41" s="38"/>
      <c r="L41" s="149"/>
      <c r="S41" s="38"/>
      <c r="T41" s="38"/>
      <c r="U41" s="38"/>
      <c r="V41" s="38"/>
      <c r="W41" s="38"/>
      <c r="X41" s="38"/>
      <c r="Y41" s="38"/>
      <c r="Z41" s="38"/>
      <c r="AA41" s="38"/>
      <c r="AB41" s="38"/>
      <c r="AC41" s="38"/>
      <c r="AD41" s="38"/>
      <c r="AE41" s="38"/>
    </row>
    <row r="42" hidden="1" s="2" customFormat="1" ht="6.96" customHeight="1">
      <c r="A42" s="38"/>
      <c r="B42" s="44"/>
      <c r="C42" s="38"/>
      <c r="D42" s="38"/>
      <c r="E42" s="38"/>
      <c r="F42" s="38"/>
      <c r="G42" s="38"/>
      <c r="H42" s="38"/>
      <c r="I42" s="148"/>
      <c r="J42" s="38"/>
      <c r="K42" s="38"/>
      <c r="L42" s="149"/>
      <c r="S42" s="38"/>
      <c r="T42" s="38"/>
      <c r="U42" s="38"/>
      <c r="V42" s="38"/>
      <c r="W42" s="38"/>
      <c r="X42" s="38"/>
      <c r="Y42" s="38"/>
      <c r="Z42" s="38"/>
      <c r="AA42" s="38"/>
      <c r="AB42" s="38"/>
      <c r="AC42" s="38"/>
      <c r="AD42" s="38"/>
      <c r="AE42" s="38"/>
    </row>
    <row r="43" hidden="1" s="2" customFormat="1" ht="25.44" customHeight="1">
      <c r="A43" s="38"/>
      <c r="B43" s="44"/>
      <c r="C43" s="166"/>
      <c r="D43" s="167" t="s">
        <v>50</v>
      </c>
      <c r="E43" s="168"/>
      <c r="F43" s="168"/>
      <c r="G43" s="169" t="s">
        <v>51</v>
      </c>
      <c r="H43" s="170" t="s">
        <v>52</v>
      </c>
      <c r="I43" s="171"/>
      <c r="J43" s="172">
        <f>SUM(J34:J41)</f>
        <v>0</v>
      </c>
      <c r="K43" s="173"/>
      <c r="L43" s="149"/>
      <c r="S43" s="38"/>
      <c r="T43" s="38"/>
      <c r="U43" s="38"/>
      <c r="V43" s="38"/>
      <c r="W43" s="38"/>
      <c r="X43" s="38"/>
      <c r="Y43" s="38"/>
      <c r="Z43" s="38"/>
      <c r="AA43" s="38"/>
      <c r="AB43" s="38"/>
      <c r="AC43" s="38"/>
      <c r="AD43" s="38"/>
      <c r="AE43" s="38"/>
    </row>
    <row r="44" hidden="1" s="2" customFormat="1" ht="14.4" customHeight="1">
      <c r="A44" s="38"/>
      <c r="B44" s="174"/>
      <c r="C44" s="175"/>
      <c r="D44" s="175"/>
      <c r="E44" s="175"/>
      <c r="F44" s="175"/>
      <c r="G44" s="175"/>
      <c r="H44" s="175"/>
      <c r="I44" s="176"/>
      <c r="J44" s="175"/>
      <c r="K44" s="175"/>
      <c r="L44" s="149"/>
      <c r="S44" s="38"/>
      <c r="T44" s="38"/>
      <c r="U44" s="38"/>
      <c r="V44" s="38"/>
      <c r="W44" s="38"/>
      <c r="X44" s="38"/>
      <c r="Y44" s="38"/>
      <c r="Z44" s="38"/>
      <c r="AA44" s="38"/>
      <c r="AB44" s="38"/>
      <c r="AC44" s="38"/>
      <c r="AD44" s="38"/>
      <c r="AE44" s="38"/>
    </row>
    <row r="45" hidden="1"/>
    <row r="46" hidden="1"/>
    <row r="47" hidden="1"/>
    <row r="48" hidden="1" s="2" customFormat="1" ht="6.96" customHeight="1">
      <c r="A48" s="38"/>
      <c r="B48" s="177"/>
      <c r="C48" s="178"/>
      <c r="D48" s="178"/>
      <c r="E48" s="178"/>
      <c r="F48" s="178"/>
      <c r="G48" s="178"/>
      <c r="H48" s="178"/>
      <c r="I48" s="179"/>
      <c r="J48" s="178"/>
      <c r="K48" s="178"/>
      <c r="L48" s="149"/>
      <c r="S48" s="38"/>
      <c r="T48" s="38"/>
      <c r="U48" s="38"/>
      <c r="V48" s="38"/>
      <c r="W48" s="38"/>
      <c r="X48" s="38"/>
      <c r="Y48" s="38"/>
      <c r="Z48" s="38"/>
      <c r="AA48" s="38"/>
      <c r="AB48" s="38"/>
      <c r="AC48" s="38"/>
      <c r="AD48" s="38"/>
      <c r="AE48" s="38"/>
    </row>
    <row r="49" hidden="1" s="2" customFormat="1" ht="24.96" customHeight="1">
      <c r="A49" s="38"/>
      <c r="B49" s="39"/>
      <c r="C49" s="23" t="s">
        <v>127</v>
      </c>
      <c r="D49" s="40"/>
      <c r="E49" s="40"/>
      <c r="F49" s="40"/>
      <c r="G49" s="40"/>
      <c r="H49" s="40"/>
      <c r="I49" s="148"/>
      <c r="J49" s="40"/>
      <c r="K49" s="40"/>
      <c r="L49" s="149"/>
      <c r="S49" s="38"/>
      <c r="T49" s="38"/>
      <c r="U49" s="38"/>
      <c r="V49" s="38"/>
      <c r="W49" s="38"/>
      <c r="X49" s="38"/>
      <c r="Y49" s="38"/>
      <c r="Z49" s="38"/>
      <c r="AA49" s="38"/>
      <c r="AB49" s="38"/>
      <c r="AC49" s="38"/>
      <c r="AD49" s="38"/>
      <c r="AE49" s="38"/>
    </row>
    <row r="50" hidden="1" s="2" customFormat="1" ht="6.96" customHeight="1">
      <c r="A50" s="38"/>
      <c r="B50" s="39"/>
      <c r="C50" s="40"/>
      <c r="D50" s="40"/>
      <c r="E50" s="40"/>
      <c r="F50" s="40"/>
      <c r="G50" s="40"/>
      <c r="H50" s="40"/>
      <c r="I50" s="148"/>
      <c r="J50" s="40"/>
      <c r="K50" s="40"/>
      <c r="L50" s="149"/>
      <c r="S50" s="38"/>
      <c r="T50" s="38"/>
      <c r="U50" s="38"/>
      <c r="V50" s="38"/>
      <c r="W50" s="38"/>
      <c r="X50" s="38"/>
      <c r="Y50" s="38"/>
      <c r="Z50" s="38"/>
      <c r="AA50" s="38"/>
      <c r="AB50" s="38"/>
      <c r="AC50" s="38"/>
      <c r="AD50" s="38"/>
      <c r="AE50" s="38"/>
    </row>
    <row r="51" hidden="1" s="2" customFormat="1" ht="12" customHeight="1">
      <c r="A51" s="38"/>
      <c r="B51" s="39"/>
      <c r="C51" s="32" t="s">
        <v>16</v>
      </c>
      <c r="D51" s="40"/>
      <c r="E51" s="40"/>
      <c r="F51" s="40"/>
      <c r="G51" s="40"/>
      <c r="H51" s="40"/>
      <c r="I51" s="148"/>
      <c r="J51" s="40"/>
      <c r="K51" s="40"/>
      <c r="L51" s="149"/>
      <c r="S51" s="38"/>
      <c r="T51" s="38"/>
      <c r="U51" s="38"/>
      <c r="V51" s="38"/>
      <c r="W51" s="38"/>
      <c r="X51" s="38"/>
      <c r="Y51" s="38"/>
      <c r="Z51" s="38"/>
      <c r="AA51" s="38"/>
      <c r="AB51" s="38"/>
      <c r="AC51" s="38"/>
      <c r="AD51" s="38"/>
      <c r="AE51" s="38"/>
    </row>
    <row r="52" hidden="1" s="2" customFormat="1" ht="16.5" customHeight="1">
      <c r="A52" s="38"/>
      <c r="B52" s="39"/>
      <c r="C52" s="40"/>
      <c r="D52" s="40"/>
      <c r="E52" s="180" t="str">
        <f>E7</f>
        <v>Oprava výhybek v žst Boletice nad Labem a žst Děčín východ</v>
      </c>
      <c r="F52" s="32"/>
      <c r="G52" s="32"/>
      <c r="H52" s="32"/>
      <c r="I52" s="148"/>
      <c r="J52" s="40"/>
      <c r="K52" s="40"/>
      <c r="L52" s="149"/>
      <c r="S52" s="38"/>
      <c r="T52" s="38"/>
      <c r="U52" s="38"/>
      <c r="V52" s="38"/>
      <c r="W52" s="38"/>
      <c r="X52" s="38"/>
      <c r="Y52" s="38"/>
      <c r="Z52" s="38"/>
      <c r="AA52" s="38"/>
      <c r="AB52" s="38"/>
      <c r="AC52" s="38"/>
      <c r="AD52" s="38"/>
      <c r="AE52" s="38"/>
    </row>
    <row r="53" hidden="1" s="1" customFormat="1" ht="12" customHeight="1">
      <c r="B53" s="21"/>
      <c r="C53" s="32" t="s">
        <v>121</v>
      </c>
      <c r="D53" s="22"/>
      <c r="E53" s="22"/>
      <c r="F53" s="22"/>
      <c r="G53" s="22"/>
      <c r="H53" s="22"/>
      <c r="I53" s="139"/>
      <c r="J53" s="22"/>
      <c r="K53" s="22"/>
      <c r="L53" s="20"/>
    </row>
    <row r="54" hidden="1" s="1" customFormat="1" ht="16.5" customHeight="1">
      <c r="B54" s="21"/>
      <c r="C54" s="22"/>
      <c r="D54" s="22"/>
      <c r="E54" s="180" t="s">
        <v>700</v>
      </c>
      <c r="F54" s="22"/>
      <c r="G54" s="22"/>
      <c r="H54" s="22"/>
      <c r="I54" s="139"/>
      <c r="J54" s="22"/>
      <c r="K54" s="22"/>
      <c r="L54" s="20"/>
    </row>
    <row r="55" hidden="1" s="1" customFormat="1" ht="12" customHeight="1">
      <c r="B55" s="21"/>
      <c r="C55" s="32" t="s">
        <v>123</v>
      </c>
      <c r="D55" s="22"/>
      <c r="E55" s="22"/>
      <c r="F55" s="22"/>
      <c r="G55" s="22"/>
      <c r="H55" s="22"/>
      <c r="I55" s="139"/>
      <c r="J55" s="22"/>
      <c r="K55" s="22"/>
      <c r="L55" s="20"/>
    </row>
    <row r="56" hidden="1" s="2" customFormat="1" ht="16.5" customHeight="1">
      <c r="A56" s="38"/>
      <c r="B56" s="39"/>
      <c r="C56" s="40"/>
      <c r="D56" s="40"/>
      <c r="E56" s="181" t="s">
        <v>701</v>
      </c>
      <c r="F56" s="40"/>
      <c r="G56" s="40"/>
      <c r="H56" s="40"/>
      <c r="I56" s="148"/>
      <c r="J56" s="40"/>
      <c r="K56" s="40"/>
      <c r="L56" s="149"/>
      <c r="S56" s="38"/>
      <c r="T56" s="38"/>
      <c r="U56" s="38"/>
      <c r="V56" s="38"/>
      <c r="W56" s="38"/>
      <c r="X56" s="38"/>
      <c r="Y56" s="38"/>
      <c r="Z56" s="38"/>
      <c r="AA56" s="38"/>
      <c r="AB56" s="38"/>
      <c r="AC56" s="38"/>
      <c r="AD56" s="38"/>
      <c r="AE56" s="38"/>
    </row>
    <row r="57" hidden="1" s="2" customFormat="1" ht="12" customHeight="1">
      <c r="A57" s="38"/>
      <c r="B57" s="39"/>
      <c r="C57" s="32" t="s">
        <v>125</v>
      </c>
      <c r="D57" s="40"/>
      <c r="E57" s="40"/>
      <c r="F57" s="40"/>
      <c r="G57" s="40"/>
      <c r="H57" s="40"/>
      <c r="I57" s="148"/>
      <c r="J57" s="40"/>
      <c r="K57" s="40"/>
      <c r="L57" s="149"/>
      <c r="S57" s="38"/>
      <c r="T57" s="38"/>
      <c r="U57" s="38"/>
      <c r="V57" s="38"/>
      <c r="W57" s="38"/>
      <c r="X57" s="38"/>
      <c r="Y57" s="38"/>
      <c r="Z57" s="38"/>
      <c r="AA57" s="38"/>
      <c r="AB57" s="38"/>
      <c r="AC57" s="38"/>
      <c r="AD57" s="38"/>
      <c r="AE57" s="38"/>
    </row>
    <row r="58" hidden="1" s="2" customFormat="1" ht="16.5" customHeight="1">
      <c r="A58" s="38"/>
      <c r="B58" s="39"/>
      <c r="C58" s="40"/>
      <c r="D58" s="40"/>
      <c r="E58" s="69" t="str">
        <f>E13</f>
        <v>002 - VRN</v>
      </c>
      <c r="F58" s="40"/>
      <c r="G58" s="40"/>
      <c r="H58" s="40"/>
      <c r="I58" s="148"/>
      <c r="J58" s="40"/>
      <c r="K58" s="40"/>
      <c r="L58" s="149"/>
      <c r="S58" s="38"/>
      <c r="T58" s="38"/>
      <c r="U58" s="38"/>
      <c r="V58" s="38"/>
      <c r="W58" s="38"/>
      <c r="X58" s="38"/>
      <c r="Y58" s="38"/>
      <c r="Z58" s="38"/>
      <c r="AA58" s="38"/>
      <c r="AB58" s="38"/>
      <c r="AC58" s="38"/>
      <c r="AD58" s="38"/>
      <c r="AE58" s="38"/>
    </row>
    <row r="59" hidden="1" s="2" customFormat="1" ht="6.96" customHeight="1">
      <c r="A59" s="38"/>
      <c r="B59" s="39"/>
      <c r="C59" s="40"/>
      <c r="D59" s="40"/>
      <c r="E59" s="40"/>
      <c r="F59" s="40"/>
      <c r="G59" s="40"/>
      <c r="H59" s="40"/>
      <c r="I59" s="148"/>
      <c r="J59" s="40"/>
      <c r="K59" s="40"/>
      <c r="L59" s="149"/>
      <c r="S59" s="38"/>
      <c r="T59" s="38"/>
      <c r="U59" s="38"/>
      <c r="V59" s="38"/>
      <c r="W59" s="38"/>
      <c r="X59" s="38"/>
      <c r="Y59" s="38"/>
      <c r="Z59" s="38"/>
      <c r="AA59" s="38"/>
      <c r="AB59" s="38"/>
      <c r="AC59" s="38"/>
      <c r="AD59" s="38"/>
      <c r="AE59" s="38"/>
    </row>
    <row r="60" hidden="1" s="2" customFormat="1" ht="12" customHeight="1">
      <c r="A60" s="38"/>
      <c r="B60" s="39"/>
      <c r="C60" s="32" t="s">
        <v>21</v>
      </c>
      <c r="D60" s="40"/>
      <c r="E60" s="40"/>
      <c r="F60" s="27" t="str">
        <f>F16</f>
        <v>žst. Boletice nad Labem a žst. Děčín východ</v>
      </c>
      <c r="G60" s="40"/>
      <c r="H60" s="40"/>
      <c r="I60" s="151" t="s">
        <v>23</v>
      </c>
      <c r="J60" s="72" t="str">
        <f>IF(J16="","",J16)</f>
        <v>16. 1. 2020</v>
      </c>
      <c r="K60" s="40"/>
      <c r="L60" s="149"/>
      <c r="S60" s="38"/>
      <c r="T60" s="38"/>
      <c r="U60" s="38"/>
      <c r="V60" s="38"/>
      <c r="W60" s="38"/>
      <c r="X60" s="38"/>
      <c r="Y60" s="38"/>
      <c r="Z60" s="38"/>
      <c r="AA60" s="38"/>
      <c r="AB60" s="38"/>
      <c r="AC60" s="38"/>
      <c r="AD60" s="38"/>
      <c r="AE60" s="38"/>
    </row>
    <row r="61" hidden="1" s="2" customFormat="1" ht="6.96" customHeight="1">
      <c r="A61" s="38"/>
      <c r="B61" s="39"/>
      <c r="C61" s="40"/>
      <c r="D61" s="40"/>
      <c r="E61" s="40"/>
      <c r="F61" s="40"/>
      <c r="G61" s="40"/>
      <c r="H61" s="40"/>
      <c r="I61" s="148"/>
      <c r="J61" s="40"/>
      <c r="K61" s="40"/>
      <c r="L61" s="149"/>
      <c r="S61" s="38"/>
      <c r="T61" s="38"/>
      <c r="U61" s="38"/>
      <c r="V61" s="38"/>
      <c r="W61" s="38"/>
      <c r="X61" s="38"/>
      <c r="Y61" s="38"/>
      <c r="Z61" s="38"/>
      <c r="AA61" s="38"/>
      <c r="AB61" s="38"/>
      <c r="AC61" s="38"/>
      <c r="AD61" s="38"/>
      <c r="AE61" s="38"/>
    </row>
    <row r="62" hidden="1" s="2" customFormat="1" ht="15.15" customHeight="1">
      <c r="A62" s="38"/>
      <c r="B62" s="39"/>
      <c r="C62" s="32" t="s">
        <v>25</v>
      </c>
      <c r="D62" s="40"/>
      <c r="E62" s="40"/>
      <c r="F62" s="27" t="str">
        <f>E19</f>
        <v>Správa železnic, OŘ ÚNL</v>
      </c>
      <c r="G62" s="40"/>
      <c r="H62" s="40"/>
      <c r="I62" s="151" t="s">
        <v>33</v>
      </c>
      <c r="J62" s="36" t="str">
        <f>E25</f>
        <v xml:space="preserve"> </v>
      </c>
      <c r="K62" s="40"/>
      <c r="L62" s="149"/>
      <c r="S62" s="38"/>
      <c r="T62" s="38"/>
      <c r="U62" s="38"/>
      <c r="V62" s="38"/>
      <c r="W62" s="38"/>
      <c r="X62" s="38"/>
      <c r="Y62" s="38"/>
      <c r="Z62" s="38"/>
      <c r="AA62" s="38"/>
      <c r="AB62" s="38"/>
      <c r="AC62" s="38"/>
      <c r="AD62" s="38"/>
      <c r="AE62" s="38"/>
    </row>
    <row r="63" hidden="1" s="2" customFormat="1" ht="15.15" customHeight="1">
      <c r="A63" s="38"/>
      <c r="B63" s="39"/>
      <c r="C63" s="32" t="s">
        <v>31</v>
      </c>
      <c r="D63" s="40"/>
      <c r="E63" s="40"/>
      <c r="F63" s="27" t="str">
        <f>IF(E22="","",E22)</f>
        <v>Vyplň údaj</v>
      </c>
      <c r="G63" s="40"/>
      <c r="H63" s="40"/>
      <c r="I63" s="151" t="s">
        <v>36</v>
      </c>
      <c r="J63" s="36" t="str">
        <f>E28</f>
        <v>Věra Trnková</v>
      </c>
      <c r="K63" s="40"/>
      <c r="L63" s="149"/>
      <c r="S63" s="38"/>
      <c r="T63" s="38"/>
      <c r="U63" s="38"/>
      <c r="V63" s="38"/>
      <c r="W63" s="38"/>
      <c r="X63" s="38"/>
      <c r="Y63" s="38"/>
      <c r="Z63" s="38"/>
      <c r="AA63" s="38"/>
      <c r="AB63" s="38"/>
      <c r="AC63" s="38"/>
      <c r="AD63" s="38"/>
      <c r="AE63" s="38"/>
    </row>
    <row r="64" hidden="1" s="2" customFormat="1" ht="10.32" customHeight="1">
      <c r="A64" s="38"/>
      <c r="B64" s="39"/>
      <c r="C64" s="40"/>
      <c r="D64" s="40"/>
      <c r="E64" s="40"/>
      <c r="F64" s="40"/>
      <c r="G64" s="40"/>
      <c r="H64" s="40"/>
      <c r="I64" s="148"/>
      <c r="J64" s="40"/>
      <c r="K64" s="40"/>
      <c r="L64" s="149"/>
      <c r="S64" s="38"/>
      <c r="T64" s="38"/>
      <c r="U64" s="38"/>
      <c r="V64" s="38"/>
      <c r="W64" s="38"/>
      <c r="X64" s="38"/>
      <c r="Y64" s="38"/>
      <c r="Z64" s="38"/>
      <c r="AA64" s="38"/>
      <c r="AB64" s="38"/>
      <c r="AC64" s="38"/>
      <c r="AD64" s="38"/>
      <c r="AE64" s="38"/>
    </row>
    <row r="65" hidden="1" s="2" customFormat="1" ht="29.28" customHeight="1">
      <c r="A65" s="38"/>
      <c r="B65" s="39"/>
      <c r="C65" s="182" t="s">
        <v>128</v>
      </c>
      <c r="D65" s="183"/>
      <c r="E65" s="183"/>
      <c r="F65" s="183"/>
      <c r="G65" s="183"/>
      <c r="H65" s="183"/>
      <c r="I65" s="184"/>
      <c r="J65" s="185" t="s">
        <v>129</v>
      </c>
      <c r="K65" s="183"/>
      <c r="L65" s="149"/>
      <c r="S65" s="38"/>
      <c r="T65" s="38"/>
      <c r="U65" s="38"/>
      <c r="V65" s="38"/>
      <c r="W65" s="38"/>
      <c r="X65" s="38"/>
      <c r="Y65" s="38"/>
      <c r="Z65" s="38"/>
      <c r="AA65" s="38"/>
      <c r="AB65" s="38"/>
      <c r="AC65" s="38"/>
      <c r="AD65" s="38"/>
      <c r="AE65" s="38"/>
    </row>
    <row r="66" hidden="1" s="2" customFormat="1" ht="10.32" customHeight="1">
      <c r="A66" s="38"/>
      <c r="B66" s="39"/>
      <c r="C66" s="40"/>
      <c r="D66" s="40"/>
      <c r="E66" s="40"/>
      <c r="F66" s="40"/>
      <c r="G66" s="40"/>
      <c r="H66" s="40"/>
      <c r="I66" s="148"/>
      <c r="J66" s="40"/>
      <c r="K66" s="40"/>
      <c r="L66" s="149"/>
      <c r="S66" s="38"/>
      <c r="T66" s="38"/>
      <c r="U66" s="38"/>
      <c r="V66" s="38"/>
      <c r="W66" s="38"/>
      <c r="X66" s="38"/>
      <c r="Y66" s="38"/>
      <c r="Z66" s="38"/>
      <c r="AA66" s="38"/>
      <c r="AB66" s="38"/>
      <c r="AC66" s="38"/>
      <c r="AD66" s="38"/>
      <c r="AE66" s="38"/>
    </row>
    <row r="67" hidden="1" s="2" customFormat="1" ht="22.8" customHeight="1">
      <c r="A67" s="38"/>
      <c r="B67" s="39"/>
      <c r="C67" s="186" t="s">
        <v>72</v>
      </c>
      <c r="D67" s="40"/>
      <c r="E67" s="40"/>
      <c r="F67" s="40"/>
      <c r="G67" s="40"/>
      <c r="H67" s="40"/>
      <c r="I67" s="148"/>
      <c r="J67" s="102">
        <f>J96</f>
        <v>0</v>
      </c>
      <c r="K67" s="40"/>
      <c r="L67" s="149"/>
      <c r="S67" s="38"/>
      <c r="T67" s="38"/>
      <c r="U67" s="38"/>
      <c r="V67" s="38"/>
      <c r="W67" s="38"/>
      <c r="X67" s="38"/>
      <c r="Y67" s="38"/>
      <c r="Z67" s="38"/>
      <c r="AA67" s="38"/>
      <c r="AB67" s="38"/>
      <c r="AC67" s="38"/>
      <c r="AD67" s="38"/>
      <c r="AE67" s="38"/>
      <c r="AU67" s="17" t="s">
        <v>130</v>
      </c>
    </row>
    <row r="68" hidden="1" s="9" customFormat="1" ht="24.96" customHeight="1">
      <c r="A68" s="9"/>
      <c r="B68" s="187"/>
      <c r="C68" s="188"/>
      <c r="D68" s="189" t="s">
        <v>1170</v>
      </c>
      <c r="E68" s="190"/>
      <c r="F68" s="190"/>
      <c r="G68" s="190"/>
      <c r="H68" s="190"/>
      <c r="I68" s="191"/>
      <c r="J68" s="192">
        <f>J97</f>
        <v>0</v>
      </c>
      <c r="K68" s="188"/>
      <c r="L68" s="193"/>
      <c r="S68" s="9"/>
      <c r="T68" s="9"/>
      <c r="U68" s="9"/>
      <c r="V68" s="9"/>
      <c r="W68" s="9"/>
      <c r="X68" s="9"/>
      <c r="Y68" s="9"/>
      <c r="Z68" s="9"/>
      <c r="AA68" s="9"/>
      <c r="AB68" s="9"/>
      <c r="AC68" s="9"/>
      <c r="AD68" s="9"/>
      <c r="AE68" s="9"/>
    </row>
    <row r="69" hidden="1" s="10" customFormat="1" ht="19.92" customHeight="1">
      <c r="A69" s="10"/>
      <c r="B69" s="194"/>
      <c r="C69" s="124"/>
      <c r="D69" s="195" t="s">
        <v>1171</v>
      </c>
      <c r="E69" s="196"/>
      <c r="F69" s="196"/>
      <c r="G69" s="196"/>
      <c r="H69" s="196"/>
      <c r="I69" s="197"/>
      <c r="J69" s="198">
        <f>J98</f>
        <v>0</v>
      </c>
      <c r="K69" s="124"/>
      <c r="L69" s="199"/>
      <c r="S69" s="10"/>
      <c r="T69" s="10"/>
      <c r="U69" s="10"/>
      <c r="V69" s="10"/>
      <c r="W69" s="10"/>
      <c r="X69" s="10"/>
      <c r="Y69" s="10"/>
      <c r="Z69" s="10"/>
      <c r="AA69" s="10"/>
      <c r="AB69" s="10"/>
      <c r="AC69" s="10"/>
      <c r="AD69" s="10"/>
      <c r="AE69" s="10"/>
    </row>
    <row r="70" hidden="1" s="10" customFormat="1" ht="19.92" customHeight="1">
      <c r="A70" s="10"/>
      <c r="B70" s="194"/>
      <c r="C70" s="124"/>
      <c r="D70" s="195" t="s">
        <v>1172</v>
      </c>
      <c r="E70" s="196"/>
      <c r="F70" s="196"/>
      <c r="G70" s="196"/>
      <c r="H70" s="196"/>
      <c r="I70" s="197"/>
      <c r="J70" s="198">
        <f>J105</f>
        <v>0</v>
      </c>
      <c r="K70" s="124"/>
      <c r="L70" s="199"/>
      <c r="S70" s="10"/>
      <c r="T70" s="10"/>
      <c r="U70" s="10"/>
      <c r="V70" s="10"/>
      <c r="W70" s="10"/>
      <c r="X70" s="10"/>
      <c r="Y70" s="10"/>
      <c r="Z70" s="10"/>
      <c r="AA70" s="10"/>
      <c r="AB70" s="10"/>
      <c r="AC70" s="10"/>
      <c r="AD70" s="10"/>
      <c r="AE70" s="10"/>
    </row>
    <row r="71" hidden="1" s="10" customFormat="1" ht="19.92" customHeight="1">
      <c r="A71" s="10"/>
      <c r="B71" s="194"/>
      <c r="C71" s="124"/>
      <c r="D71" s="195" t="s">
        <v>1173</v>
      </c>
      <c r="E71" s="196"/>
      <c r="F71" s="196"/>
      <c r="G71" s="196"/>
      <c r="H71" s="196"/>
      <c r="I71" s="197"/>
      <c r="J71" s="198">
        <f>J109</f>
        <v>0</v>
      </c>
      <c r="K71" s="124"/>
      <c r="L71" s="199"/>
      <c r="S71" s="10"/>
      <c r="T71" s="10"/>
      <c r="U71" s="10"/>
      <c r="V71" s="10"/>
      <c r="W71" s="10"/>
      <c r="X71" s="10"/>
      <c r="Y71" s="10"/>
      <c r="Z71" s="10"/>
      <c r="AA71" s="10"/>
      <c r="AB71" s="10"/>
      <c r="AC71" s="10"/>
      <c r="AD71" s="10"/>
      <c r="AE71" s="10"/>
    </row>
    <row r="72" hidden="1" s="10" customFormat="1" ht="19.92" customHeight="1">
      <c r="A72" s="10"/>
      <c r="B72" s="194"/>
      <c r="C72" s="124"/>
      <c r="D72" s="195" t="s">
        <v>1174</v>
      </c>
      <c r="E72" s="196"/>
      <c r="F72" s="196"/>
      <c r="G72" s="196"/>
      <c r="H72" s="196"/>
      <c r="I72" s="197"/>
      <c r="J72" s="198">
        <f>J115</f>
        <v>0</v>
      </c>
      <c r="K72" s="124"/>
      <c r="L72" s="199"/>
      <c r="S72" s="10"/>
      <c r="T72" s="10"/>
      <c r="U72" s="10"/>
      <c r="V72" s="10"/>
      <c r="W72" s="10"/>
      <c r="X72" s="10"/>
      <c r="Y72" s="10"/>
      <c r="Z72" s="10"/>
      <c r="AA72" s="10"/>
      <c r="AB72" s="10"/>
      <c r="AC72" s="10"/>
      <c r="AD72" s="10"/>
      <c r="AE72" s="10"/>
    </row>
    <row r="73" hidden="1" s="2" customFormat="1" ht="21.84" customHeight="1">
      <c r="A73" s="38"/>
      <c r="B73" s="39"/>
      <c r="C73" s="40"/>
      <c r="D73" s="40"/>
      <c r="E73" s="40"/>
      <c r="F73" s="40"/>
      <c r="G73" s="40"/>
      <c r="H73" s="40"/>
      <c r="I73" s="148"/>
      <c r="J73" s="40"/>
      <c r="K73" s="40"/>
      <c r="L73" s="149"/>
      <c r="S73" s="38"/>
      <c r="T73" s="38"/>
      <c r="U73" s="38"/>
      <c r="V73" s="38"/>
      <c r="W73" s="38"/>
      <c r="X73" s="38"/>
      <c r="Y73" s="38"/>
      <c r="Z73" s="38"/>
      <c r="AA73" s="38"/>
      <c r="AB73" s="38"/>
      <c r="AC73" s="38"/>
      <c r="AD73" s="38"/>
      <c r="AE73" s="38"/>
    </row>
    <row r="74" hidden="1" s="2" customFormat="1" ht="6.96" customHeight="1">
      <c r="A74" s="38"/>
      <c r="B74" s="59"/>
      <c r="C74" s="60"/>
      <c r="D74" s="60"/>
      <c r="E74" s="60"/>
      <c r="F74" s="60"/>
      <c r="G74" s="60"/>
      <c r="H74" s="60"/>
      <c r="I74" s="176"/>
      <c r="J74" s="60"/>
      <c r="K74" s="60"/>
      <c r="L74" s="149"/>
      <c r="S74" s="38"/>
      <c r="T74" s="38"/>
      <c r="U74" s="38"/>
      <c r="V74" s="38"/>
      <c r="W74" s="38"/>
      <c r="X74" s="38"/>
      <c r="Y74" s="38"/>
      <c r="Z74" s="38"/>
      <c r="AA74" s="38"/>
      <c r="AB74" s="38"/>
      <c r="AC74" s="38"/>
      <c r="AD74" s="38"/>
      <c r="AE74" s="38"/>
    </row>
    <row r="75" hidden="1"/>
    <row r="76" hidden="1"/>
    <row r="77" hidden="1"/>
    <row r="78" s="2" customFormat="1" ht="6.96" customHeight="1">
      <c r="A78" s="38"/>
      <c r="B78" s="61"/>
      <c r="C78" s="62"/>
      <c r="D78" s="62"/>
      <c r="E78" s="62"/>
      <c r="F78" s="62"/>
      <c r="G78" s="62"/>
      <c r="H78" s="62"/>
      <c r="I78" s="179"/>
      <c r="J78" s="62"/>
      <c r="K78" s="62"/>
      <c r="L78" s="149"/>
      <c r="S78" s="38"/>
      <c r="T78" s="38"/>
      <c r="U78" s="38"/>
      <c r="V78" s="38"/>
      <c r="W78" s="38"/>
      <c r="X78" s="38"/>
      <c r="Y78" s="38"/>
      <c r="Z78" s="38"/>
      <c r="AA78" s="38"/>
      <c r="AB78" s="38"/>
      <c r="AC78" s="38"/>
      <c r="AD78" s="38"/>
      <c r="AE78" s="38"/>
    </row>
    <row r="79" s="2" customFormat="1" ht="24.96" customHeight="1">
      <c r="A79" s="38"/>
      <c r="B79" s="39"/>
      <c r="C79" s="23" t="s">
        <v>133</v>
      </c>
      <c r="D79" s="40"/>
      <c r="E79" s="40"/>
      <c r="F79" s="40"/>
      <c r="G79" s="40"/>
      <c r="H79" s="40"/>
      <c r="I79" s="148"/>
      <c r="J79" s="40"/>
      <c r="K79" s="40"/>
      <c r="L79" s="149"/>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8"/>
      <c r="J80" s="40"/>
      <c r="K80" s="40"/>
      <c r="L80" s="149"/>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148"/>
      <c r="J81" s="40"/>
      <c r="K81" s="40"/>
      <c r="L81" s="149"/>
      <c r="S81" s="38"/>
      <c r="T81" s="38"/>
      <c r="U81" s="38"/>
      <c r="V81" s="38"/>
      <c r="W81" s="38"/>
      <c r="X81" s="38"/>
      <c r="Y81" s="38"/>
      <c r="Z81" s="38"/>
      <c r="AA81" s="38"/>
      <c r="AB81" s="38"/>
      <c r="AC81" s="38"/>
      <c r="AD81" s="38"/>
      <c r="AE81" s="38"/>
    </row>
    <row r="82" s="2" customFormat="1" ht="16.5" customHeight="1">
      <c r="A82" s="38"/>
      <c r="B82" s="39"/>
      <c r="C82" s="40"/>
      <c r="D82" s="40"/>
      <c r="E82" s="180" t="str">
        <f>E7</f>
        <v>Oprava výhybek v žst Boletice nad Labem a žst Děčín východ</v>
      </c>
      <c r="F82" s="32"/>
      <c r="G82" s="32"/>
      <c r="H82" s="32"/>
      <c r="I82" s="148"/>
      <c r="J82" s="40"/>
      <c r="K82" s="40"/>
      <c r="L82" s="149"/>
      <c r="S82" s="38"/>
      <c r="T82" s="38"/>
      <c r="U82" s="38"/>
      <c r="V82" s="38"/>
      <c r="W82" s="38"/>
      <c r="X82" s="38"/>
      <c r="Y82" s="38"/>
      <c r="Z82" s="38"/>
      <c r="AA82" s="38"/>
      <c r="AB82" s="38"/>
      <c r="AC82" s="38"/>
      <c r="AD82" s="38"/>
      <c r="AE82" s="38"/>
    </row>
    <row r="83" s="1" customFormat="1" ht="12" customHeight="1">
      <c r="B83" s="21"/>
      <c r="C83" s="32" t="s">
        <v>121</v>
      </c>
      <c r="D83" s="22"/>
      <c r="E83" s="22"/>
      <c r="F83" s="22"/>
      <c r="G83" s="22"/>
      <c r="H83" s="22"/>
      <c r="I83" s="139"/>
      <c r="J83" s="22"/>
      <c r="K83" s="22"/>
      <c r="L83" s="20"/>
    </row>
    <row r="84" s="1" customFormat="1" ht="16.5" customHeight="1">
      <c r="B84" s="21"/>
      <c r="C84" s="22"/>
      <c r="D84" s="22"/>
      <c r="E84" s="180" t="s">
        <v>700</v>
      </c>
      <c r="F84" s="22"/>
      <c r="G84" s="22"/>
      <c r="H84" s="22"/>
      <c r="I84" s="139"/>
      <c r="J84" s="22"/>
      <c r="K84" s="22"/>
      <c r="L84" s="20"/>
    </row>
    <row r="85" s="1" customFormat="1" ht="12" customHeight="1">
      <c r="B85" s="21"/>
      <c r="C85" s="32" t="s">
        <v>123</v>
      </c>
      <c r="D85" s="22"/>
      <c r="E85" s="22"/>
      <c r="F85" s="22"/>
      <c r="G85" s="22"/>
      <c r="H85" s="22"/>
      <c r="I85" s="139"/>
      <c r="J85" s="22"/>
      <c r="K85" s="22"/>
      <c r="L85" s="20"/>
    </row>
    <row r="86" s="2" customFormat="1" ht="16.5" customHeight="1">
      <c r="A86" s="38"/>
      <c r="B86" s="39"/>
      <c r="C86" s="40"/>
      <c r="D86" s="40"/>
      <c r="E86" s="181" t="s">
        <v>701</v>
      </c>
      <c r="F86" s="40"/>
      <c r="G86" s="40"/>
      <c r="H86" s="40"/>
      <c r="I86" s="148"/>
      <c r="J86" s="40"/>
      <c r="K86" s="40"/>
      <c r="L86" s="149"/>
      <c r="S86" s="38"/>
      <c r="T86" s="38"/>
      <c r="U86" s="38"/>
      <c r="V86" s="38"/>
      <c r="W86" s="38"/>
      <c r="X86" s="38"/>
      <c r="Y86" s="38"/>
      <c r="Z86" s="38"/>
      <c r="AA86" s="38"/>
      <c r="AB86" s="38"/>
      <c r="AC86" s="38"/>
      <c r="AD86" s="38"/>
      <c r="AE86" s="38"/>
    </row>
    <row r="87" s="2" customFormat="1" ht="12" customHeight="1">
      <c r="A87" s="38"/>
      <c r="B87" s="39"/>
      <c r="C87" s="32" t="s">
        <v>125</v>
      </c>
      <c r="D87" s="40"/>
      <c r="E87" s="40"/>
      <c r="F87" s="40"/>
      <c r="G87" s="40"/>
      <c r="H87" s="40"/>
      <c r="I87" s="148"/>
      <c r="J87" s="40"/>
      <c r="K87" s="40"/>
      <c r="L87" s="149"/>
      <c r="S87" s="38"/>
      <c r="T87" s="38"/>
      <c r="U87" s="38"/>
      <c r="V87" s="38"/>
      <c r="W87" s="38"/>
      <c r="X87" s="38"/>
      <c r="Y87" s="38"/>
      <c r="Z87" s="38"/>
      <c r="AA87" s="38"/>
      <c r="AB87" s="38"/>
      <c r="AC87" s="38"/>
      <c r="AD87" s="38"/>
      <c r="AE87" s="38"/>
    </row>
    <row r="88" s="2" customFormat="1" ht="16.5" customHeight="1">
      <c r="A88" s="38"/>
      <c r="B88" s="39"/>
      <c r="C88" s="40"/>
      <c r="D88" s="40"/>
      <c r="E88" s="69" t="str">
        <f>E13</f>
        <v>002 - VRN</v>
      </c>
      <c r="F88" s="40"/>
      <c r="G88" s="40"/>
      <c r="H88" s="40"/>
      <c r="I88" s="148"/>
      <c r="J88" s="40"/>
      <c r="K88" s="40"/>
      <c r="L88" s="149"/>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148"/>
      <c r="J89" s="40"/>
      <c r="K89" s="40"/>
      <c r="L89" s="149"/>
      <c r="S89" s="38"/>
      <c r="T89" s="38"/>
      <c r="U89" s="38"/>
      <c r="V89" s="38"/>
      <c r="W89" s="38"/>
      <c r="X89" s="38"/>
      <c r="Y89" s="38"/>
      <c r="Z89" s="38"/>
      <c r="AA89" s="38"/>
      <c r="AB89" s="38"/>
      <c r="AC89" s="38"/>
      <c r="AD89" s="38"/>
      <c r="AE89" s="38"/>
    </row>
    <row r="90" s="2" customFormat="1" ht="12" customHeight="1">
      <c r="A90" s="38"/>
      <c r="B90" s="39"/>
      <c r="C90" s="32" t="s">
        <v>21</v>
      </c>
      <c r="D90" s="40"/>
      <c r="E90" s="40"/>
      <c r="F90" s="27" t="str">
        <f>F16</f>
        <v>žst. Boletice nad Labem a žst. Děčín východ</v>
      </c>
      <c r="G90" s="40"/>
      <c r="H90" s="40"/>
      <c r="I90" s="151" t="s">
        <v>23</v>
      </c>
      <c r="J90" s="72" t="str">
        <f>IF(J16="","",J16)</f>
        <v>16. 1. 2020</v>
      </c>
      <c r="K90" s="40"/>
      <c r="L90" s="149"/>
      <c r="S90" s="38"/>
      <c r="T90" s="38"/>
      <c r="U90" s="38"/>
      <c r="V90" s="38"/>
      <c r="W90" s="38"/>
      <c r="X90" s="38"/>
      <c r="Y90" s="38"/>
      <c r="Z90" s="38"/>
      <c r="AA90" s="38"/>
      <c r="AB90" s="38"/>
      <c r="AC90" s="38"/>
      <c r="AD90" s="38"/>
      <c r="AE90" s="38"/>
    </row>
    <row r="91" s="2" customFormat="1" ht="6.96" customHeight="1">
      <c r="A91" s="38"/>
      <c r="B91" s="39"/>
      <c r="C91" s="40"/>
      <c r="D91" s="40"/>
      <c r="E91" s="40"/>
      <c r="F91" s="40"/>
      <c r="G91" s="40"/>
      <c r="H91" s="40"/>
      <c r="I91" s="148"/>
      <c r="J91" s="40"/>
      <c r="K91" s="40"/>
      <c r="L91" s="149"/>
      <c r="S91" s="38"/>
      <c r="T91" s="38"/>
      <c r="U91" s="38"/>
      <c r="V91" s="38"/>
      <c r="W91" s="38"/>
      <c r="X91" s="38"/>
      <c r="Y91" s="38"/>
      <c r="Z91" s="38"/>
      <c r="AA91" s="38"/>
      <c r="AB91" s="38"/>
      <c r="AC91" s="38"/>
      <c r="AD91" s="38"/>
      <c r="AE91" s="38"/>
    </row>
    <row r="92" s="2" customFormat="1" ht="15.15" customHeight="1">
      <c r="A92" s="38"/>
      <c r="B92" s="39"/>
      <c r="C92" s="32" t="s">
        <v>25</v>
      </c>
      <c r="D92" s="40"/>
      <c r="E92" s="40"/>
      <c r="F92" s="27" t="str">
        <f>E19</f>
        <v>Správa železnic, OŘ ÚNL</v>
      </c>
      <c r="G92" s="40"/>
      <c r="H92" s="40"/>
      <c r="I92" s="151" t="s">
        <v>33</v>
      </c>
      <c r="J92" s="36" t="str">
        <f>E25</f>
        <v xml:space="preserve"> </v>
      </c>
      <c r="K92" s="40"/>
      <c r="L92" s="149"/>
      <c r="S92" s="38"/>
      <c r="T92" s="38"/>
      <c r="U92" s="38"/>
      <c r="V92" s="38"/>
      <c r="W92" s="38"/>
      <c r="X92" s="38"/>
      <c r="Y92" s="38"/>
      <c r="Z92" s="38"/>
      <c r="AA92" s="38"/>
      <c r="AB92" s="38"/>
      <c r="AC92" s="38"/>
      <c r="AD92" s="38"/>
      <c r="AE92" s="38"/>
    </row>
    <row r="93" s="2" customFormat="1" ht="15.15" customHeight="1">
      <c r="A93" s="38"/>
      <c r="B93" s="39"/>
      <c r="C93" s="32" t="s">
        <v>31</v>
      </c>
      <c r="D93" s="40"/>
      <c r="E93" s="40"/>
      <c r="F93" s="27" t="str">
        <f>IF(E22="","",E22)</f>
        <v>Vyplň údaj</v>
      </c>
      <c r="G93" s="40"/>
      <c r="H93" s="40"/>
      <c r="I93" s="151" t="s">
        <v>36</v>
      </c>
      <c r="J93" s="36" t="str">
        <f>E28</f>
        <v>Věra Trnková</v>
      </c>
      <c r="K93" s="40"/>
      <c r="L93" s="149"/>
      <c r="S93" s="38"/>
      <c r="T93" s="38"/>
      <c r="U93" s="38"/>
      <c r="V93" s="38"/>
      <c r="W93" s="38"/>
      <c r="X93" s="38"/>
      <c r="Y93" s="38"/>
      <c r="Z93" s="38"/>
      <c r="AA93" s="38"/>
      <c r="AB93" s="38"/>
      <c r="AC93" s="38"/>
      <c r="AD93" s="38"/>
      <c r="AE93" s="38"/>
    </row>
    <row r="94" s="2" customFormat="1" ht="10.32" customHeight="1">
      <c r="A94" s="38"/>
      <c r="B94" s="39"/>
      <c r="C94" s="40"/>
      <c r="D94" s="40"/>
      <c r="E94" s="40"/>
      <c r="F94" s="40"/>
      <c r="G94" s="40"/>
      <c r="H94" s="40"/>
      <c r="I94" s="148"/>
      <c r="J94" s="40"/>
      <c r="K94" s="40"/>
      <c r="L94" s="149"/>
      <c r="S94" s="38"/>
      <c r="T94" s="38"/>
      <c r="U94" s="38"/>
      <c r="V94" s="38"/>
      <c r="W94" s="38"/>
      <c r="X94" s="38"/>
      <c r="Y94" s="38"/>
      <c r="Z94" s="38"/>
      <c r="AA94" s="38"/>
      <c r="AB94" s="38"/>
      <c r="AC94" s="38"/>
      <c r="AD94" s="38"/>
      <c r="AE94" s="38"/>
    </row>
    <row r="95" s="11" customFormat="1" ht="29.28" customHeight="1">
      <c r="A95" s="200"/>
      <c r="B95" s="201"/>
      <c r="C95" s="202" t="s">
        <v>134</v>
      </c>
      <c r="D95" s="203" t="s">
        <v>59</v>
      </c>
      <c r="E95" s="203" t="s">
        <v>55</v>
      </c>
      <c r="F95" s="203" t="s">
        <v>56</v>
      </c>
      <c r="G95" s="203" t="s">
        <v>135</v>
      </c>
      <c r="H95" s="203" t="s">
        <v>136</v>
      </c>
      <c r="I95" s="204" t="s">
        <v>137</v>
      </c>
      <c r="J95" s="203" t="s">
        <v>129</v>
      </c>
      <c r="K95" s="205" t="s">
        <v>138</v>
      </c>
      <c r="L95" s="206"/>
      <c r="M95" s="92" t="s">
        <v>19</v>
      </c>
      <c r="N95" s="93" t="s">
        <v>44</v>
      </c>
      <c r="O95" s="93" t="s">
        <v>139</v>
      </c>
      <c r="P95" s="93" t="s">
        <v>140</v>
      </c>
      <c r="Q95" s="93" t="s">
        <v>141</v>
      </c>
      <c r="R95" s="93" t="s">
        <v>142</v>
      </c>
      <c r="S95" s="93" t="s">
        <v>143</v>
      </c>
      <c r="T95" s="94" t="s">
        <v>144</v>
      </c>
      <c r="U95" s="200"/>
      <c r="V95" s="200"/>
      <c r="W95" s="200"/>
      <c r="X95" s="200"/>
      <c r="Y95" s="200"/>
      <c r="Z95" s="200"/>
      <c r="AA95" s="200"/>
      <c r="AB95" s="200"/>
      <c r="AC95" s="200"/>
      <c r="AD95" s="200"/>
      <c r="AE95" s="200"/>
    </row>
    <row r="96" s="2" customFormat="1" ht="22.8" customHeight="1">
      <c r="A96" s="38"/>
      <c r="B96" s="39"/>
      <c r="C96" s="99" t="s">
        <v>145</v>
      </c>
      <c r="D96" s="40"/>
      <c r="E96" s="40"/>
      <c r="F96" s="40"/>
      <c r="G96" s="40"/>
      <c r="H96" s="40"/>
      <c r="I96" s="148"/>
      <c r="J96" s="207">
        <f>BK96</f>
        <v>0</v>
      </c>
      <c r="K96" s="40"/>
      <c r="L96" s="44"/>
      <c r="M96" s="95"/>
      <c r="N96" s="208"/>
      <c r="O96" s="96"/>
      <c r="P96" s="209">
        <f>P97</f>
        <v>0</v>
      </c>
      <c r="Q96" s="96"/>
      <c r="R96" s="209">
        <f>R97</f>
        <v>0</v>
      </c>
      <c r="S96" s="96"/>
      <c r="T96" s="210">
        <f>T97</f>
        <v>0</v>
      </c>
      <c r="U96" s="38"/>
      <c r="V96" s="38"/>
      <c r="W96" s="38"/>
      <c r="X96" s="38"/>
      <c r="Y96" s="38"/>
      <c r="Z96" s="38"/>
      <c r="AA96" s="38"/>
      <c r="AB96" s="38"/>
      <c r="AC96" s="38"/>
      <c r="AD96" s="38"/>
      <c r="AE96" s="38"/>
      <c r="AT96" s="17" t="s">
        <v>73</v>
      </c>
      <c r="AU96" s="17" t="s">
        <v>130</v>
      </c>
      <c r="BK96" s="211">
        <f>BK97</f>
        <v>0</v>
      </c>
    </row>
    <row r="97" s="12" customFormat="1" ht="25.92" customHeight="1">
      <c r="A97" s="12"/>
      <c r="B97" s="212"/>
      <c r="C97" s="213"/>
      <c r="D97" s="214" t="s">
        <v>73</v>
      </c>
      <c r="E97" s="215" t="s">
        <v>102</v>
      </c>
      <c r="F97" s="215" t="s">
        <v>1175</v>
      </c>
      <c r="G97" s="213"/>
      <c r="H97" s="213"/>
      <c r="I97" s="216"/>
      <c r="J97" s="217">
        <f>BK97</f>
        <v>0</v>
      </c>
      <c r="K97" s="213"/>
      <c r="L97" s="218"/>
      <c r="M97" s="219"/>
      <c r="N97" s="220"/>
      <c r="O97" s="220"/>
      <c r="P97" s="221">
        <f>P98+P105+P109+P115</f>
        <v>0</v>
      </c>
      <c r="Q97" s="220"/>
      <c r="R97" s="221">
        <f>R98+R105+R109+R115</f>
        <v>0</v>
      </c>
      <c r="S97" s="220"/>
      <c r="T97" s="222">
        <f>T98+T105+T109+T115</f>
        <v>0</v>
      </c>
      <c r="U97" s="12"/>
      <c r="V97" s="12"/>
      <c r="W97" s="12"/>
      <c r="X97" s="12"/>
      <c r="Y97" s="12"/>
      <c r="Z97" s="12"/>
      <c r="AA97" s="12"/>
      <c r="AB97" s="12"/>
      <c r="AC97" s="12"/>
      <c r="AD97" s="12"/>
      <c r="AE97" s="12"/>
      <c r="AR97" s="223" t="s">
        <v>149</v>
      </c>
      <c r="AT97" s="224" t="s">
        <v>73</v>
      </c>
      <c r="AU97" s="224" t="s">
        <v>74</v>
      </c>
      <c r="AY97" s="223" t="s">
        <v>148</v>
      </c>
      <c r="BK97" s="225">
        <f>BK98+BK105+BK109+BK115</f>
        <v>0</v>
      </c>
    </row>
    <row r="98" s="12" customFormat="1" ht="22.8" customHeight="1">
      <c r="A98" s="12"/>
      <c r="B98" s="212"/>
      <c r="C98" s="213"/>
      <c r="D98" s="214" t="s">
        <v>73</v>
      </c>
      <c r="E98" s="226" t="s">
        <v>1176</v>
      </c>
      <c r="F98" s="226" t="s">
        <v>1177</v>
      </c>
      <c r="G98" s="213"/>
      <c r="H98" s="213"/>
      <c r="I98" s="216"/>
      <c r="J98" s="227">
        <f>BK98</f>
        <v>0</v>
      </c>
      <c r="K98" s="213"/>
      <c r="L98" s="218"/>
      <c r="M98" s="219"/>
      <c r="N98" s="220"/>
      <c r="O98" s="220"/>
      <c r="P98" s="221">
        <f>SUM(P99:P104)</f>
        <v>0</v>
      </c>
      <c r="Q98" s="220"/>
      <c r="R98" s="221">
        <f>SUM(R99:R104)</f>
        <v>0</v>
      </c>
      <c r="S98" s="220"/>
      <c r="T98" s="222">
        <f>SUM(T99:T104)</f>
        <v>0</v>
      </c>
      <c r="U98" s="12"/>
      <c r="V98" s="12"/>
      <c r="W98" s="12"/>
      <c r="X98" s="12"/>
      <c r="Y98" s="12"/>
      <c r="Z98" s="12"/>
      <c r="AA98" s="12"/>
      <c r="AB98" s="12"/>
      <c r="AC98" s="12"/>
      <c r="AD98" s="12"/>
      <c r="AE98" s="12"/>
      <c r="AR98" s="223" t="s">
        <v>149</v>
      </c>
      <c r="AT98" s="224" t="s">
        <v>73</v>
      </c>
      <c r="AU98" s="224" t="s">
        <v>81</v>
      </c>
      <c r="AY98" s="223" t="s">
        <v>148</v>
      </c>
      <c r="BK98" s="225">
        <f>SUM(BK99:BK104)</f>
        <v>0</v>
      </c>
    </row>
    <row r="99" s="2" customFormat="1" ht="16.5" customHeight="1">
      <c r="A99" s="38"/>
      <c r="B99" s="39"/>
      <c r="C99" s="228" t="s">
        <v>81</v>
      </c>
      <c r="D99" s="228" t="s">
        <v>151</v>
      </c>
      <c r="E99" s="229" t="s">
        <v>1178</v>
      </c>
      <c r="F99" s="230" t="s">
        <v>1179</v>
      </c>
      <c r="G99" s="231" t="s">
        <v>685</v>
      </c>
      <c r="H99" s="232">
        <v>1</v>
      </c>
      <c r="I99" s="233"/>
      <c r="J99" s="234">
        <f>ROUND(I99*H99,2)</f>
        <v>0</v>
      </c>
      <c r="K99" s="230" t="s">
        <v>716</v>
      </c>
      <c r="L99" s="44"/>
      <c r="M99" s="235" t="s">
        <v>19</v>
      </c>
      <c r="N99" s="236" t="s">
        <v>45</v>
      </c>
      <c r="O99" s="84"/>
      <c r="P99" s="237">
        <f>O99*H99</f>
        <v>0</v>
      </c>
      <c r="Q99" s="237">
        <v>0</v>
      </c>
      <c r="R99" s="237">
        <f>Q99*H99</f>
        <v>0</v>
      </c>
      <c r="S99" s="237">
        <v>0</v>
      </c>
      <c r="T99" s="238">
        <f>S99*H99</f>
        <v>0</v>
      </c>
      <c r="U99" s="38"/>
      <c r="V99" s="38"/>
      <c r="W99" s="38"/>
      <c r="X99" s="38"/>
      <c r="Y99" s="38"/>
      <c r="Z99" s="38"/>
      <c r="AA99" s="38"/>
      <c r="AB99" s="38"/>
      <c r="AC99" s="38"/>
      <c r="AD99" s="38"/>
      <c r="AE99" s="38"/>
      <c r="AR99" s="239" t="s">
        <v>1180</v>
      </c>
      <c r="AT99" s="239" t="s">
        <v>151</v>
      </c>
      <c r="AU99" s="239" t="s">
        <v>83</v>
      </c>
      <c r="AY99" s="17" t="s">
        <v>148</v>
      </c>
      <c r="BE99" s="240">
        <f>IF(N99="základní",J99,0)</f>
        <v>0</v>
      </c>
      <c r="BF99" s="240">
        <f>IF(N99="snížená",J99,0)</f>
        <v>0</v>
      </c>
      <c r="BG99" s="240">
        <f>IF(N99="zákl. přenesená",J99,0)</f>
        <v>0</v>
      </c>
      <c r="BH99" s="240">
        <f>IF(N99="sníž. přenesená",J99,0)</f>
        <v>0</v>
      </c>
      <c r="BI99" s="240">
        <f>IF(N99="nulová",J99,0)</f>
        <v>0</v>
      </c>
      <c r="BJ99" s="17" t="s">
        <v>81</v>
      </c>
      <c r="BK99" s="240">
        <f>ROUND(I99*H99,2)</f>
        <v>0</v>
      </c>
      <c r="BL99" s="17" t="s">
        <v>1180</v>
      </c>
      <c r="BM99" s="239" t="s">
        <v>1181</v>
      </c>
    </row>
    <row r="100" s="2" customFormat="1">
      <c r="A100" s="38"/>
      <c r="B100" s="39"/>
      <c r="C100" s="40"/>
      <c r="D100" s="241" t="s">
        <v>157</v>
      </c>
      <c r="E100" s="40"/>
      <c r="F100" s="242" t="s">
        <v>1179</v>
      </c>
      <c r="G100" s="40"/>
      <c r="H100" s="40"/>
      <c r="I100" s="148"/>
      <c r="J100" s="40"/>
      <c r="K100" s="40"/>
      <c r="L100" s="44"/>
      <c r="M100" s="243"/>
      <c r="N100" s="244"/>
      <c r="O100" s="84"/>
      <c r="P100" s="84"/>
      <c r="Q100" s="84"/>
      <c r="R100" s="84"/>
      <c r="S100" s="84"/>
      <c r="T100" s="85"/>
      <c r="U100" s="38"/>
      <c r="V100" s="38"/>
      <c r="W100" s="38"/>
      <c r="X100" s="38"/>
      <c r="Y100" s="38"/>
      <c r="Z100" s="38"/>
      <c r="AA100" s="38"/>
      <c r="AB100" s="38"/>
      <c r="AC100" s="38"/>
      <c r="AD100" s="38"/>
      <c r="AE100" s="38"/>
      <c r="AT100" s="17" t="s">
        <v>157</v>
      </c>
      <c r="AU100" s="17" t="s">
        <v>83</v>
      </c>
    </row>
    <row r="101" s="2" customFormat="1">
      <c r="A101" s="38"/>
      <c r="B101" s="39"/>
      <c r="C101" s="40"/>
      <c r="D101" s="241" t="s">
        <v>695</v>
      </c>
      <c r="E101" s="40"/>
      <c r="F101" s="245" t="s">
        <v>1182</v>
      </c>
      <c r="G101" s="40"/>
      <c r="H101" s="40"/>
      <c r="I101" s="148"/>
      <c r="J101" s="40"/>
      <c r="K101" s="40"/>
      <c r="L101" s="44"/>
      <c r="M101" s="243"/>
      <c r="N101" s="244"/>
      <c r="O101" s="84"/>
      <c r="P101" s="84"/>
      <c r="Q101" s="84"/>
      <c r="R101" s="84"/>
      <c r="S101" s="84"/>
      <c r="T101" s="85"/>
      <c r="U101" s="38"/>
      <c r="V101" s="38"/>
      <c r="W101" s="38"/>
      <c r="X101" s="38"/>
      <c r="Y101" s="38"/>
      <c r="Z101" s="38"/>
      <c r="AA101" s="38"/>
      <c r="AB101" s="38"/>
      <c r="AC101" s="38"/>
      <c r="AD101" s="38"/>
      <c r="AE101" s="38"/>
      <c r="AT101" s="17" t="s">
        <v>695</v>
      </c>
      <c r="AU101" s="17" t="s">
        <v>83</v>
      </c>
    </row>
    <row r="102" s="2" customFormat="1" ht="16.5" customHeight="1">
      <c r="A102" s="38"/>
      <c r="B102" s="39"/>
      <c r="C102" s="228" t="s">
        <v>83</v>
      </c>
      <c r="D102" s="228" t="s">
        <v>151</v>
      </c>
      <c r="E102" s="229" t="s">
        <v>1183</v>
      </c>
      <c r="F102" s="230" t="s">
        <v>1184</v>
      </c>
      <c r="G102" s="231" t="s">
        <v>685</v>
      </c>
      <c r="H102" s="232">
        <v>1</v>
      </c>
      <c r="I102" s="233"/>
      <c r="J102" s="234">
        <f>ROUND(I102*H102,2)</f>
        <v>0</v>
      </c>
      <c r="K102" s="230" t="s">
        <v>716</v>
      </c>
      <c r="L102" s="44"/>
      <c r="M102" s="235" t="s">
        <v>19</v>
      </c>
      <c r="N102" s="236" t="s">
        <v>45</v>
      </c>
      <c r="O102" s="84"/>
      <c r="P102" s="237">
        <f>O102*H102</f>
        <v>0</v>
      </c>
      <c r="Q102" s="237">
        <v>0</v>
      </c>
      <c r="R102" s="237">
        <f>Q102*H102</f>
        <v>0</v>
      </c>
      <c r="S102" s="237">
        <v>0</v>
      </c>
      <c r="T102" s="238">
        <f>S102*H102</f>
        <v>0</v>
      </c>
      <c r="U102" s="38"/>
      <c r="V102" s="38"/>
      <c r="W102" s="38"/>
      <c r="X102" s="38"/>
      <c r="Y102" s="38"/>
      <c r="Z102" s="38"/>
      <c r="AA102" s="38"/>
      <c r="AB102" s="38"/>
      <c r="AC102" s="38"/>
      <c r="AD102" s="38"/>
      <c r="AE102" s="38"/>
      <c r="AR102" s="239" t="s">
        <v>1180</v>
      </c>
      <c r="AT102" s="239" t="s">
        <v>151</v>
      </c>
      <c r="AU102" s="239" t="s">
        <v>83</v>
      </c>
      <c r="AY102" s="17" t="s">
        <v>148</v>
      </c>
      <c r="BE102" s="240">
        <f>IF(N102="základní",J102,0)</f>
        <v>0</v>
      </c>
      <c r="BF102" s="240">
        <f>IF(N102="snížená",J102,0)</f>
        <v>0</v>
      </c>
      <c r="BG102" s="240">
        <f>IF(N102="zákl. přenesená",J102,0)</f>
        <v>0</v>
      </c>
      <c r="BH102" s="240">
        <f>IF(N102="sníž. přenesená",J102,0)</f>
        <v>0</v>
      </c>
      <c r="BI102" s="240">
        <f>IF(N102="nulová",J102,0)</f>
        <v>0</v>
      </c>
      <c r="BJ102" s="17" t="s">
        <v>81</v>
      </c>
      <c r="BK102" s="240">
        <f>ROUND(I102*H102,2)</f>
        <v>0</v>
      </c>
      <c r="BL102" s="17" t="s">
        <v>1180</v>
      </c>
      <c r="BM102" s="239" t="s">
        <v>1185</v>
      </c>
    </row>
    <row r="103" s="2" customFormat="1">
      <c r="A103" s="38"/>
      <c r="B103" s="39"/>
      <c r="C103" s="40"/>
      <c r="D103" s="241" t="s">
        <v>157</v>
      </c>
      <c r="E103" s="40"/>
      <c r="F103" s="242" t="s">
        <v>1184</v>
      </c>
      <c r="G103" s="40"/>
      <c r="H103" s="40"/>
      <c r="I103" s="148"/>
      <c r="J103" s="40"/>
      <c r="K103" s="40"/>
      <c r="L103" s="44"/>
      <c r="M103" s="243"/>
      <c r="N103" s="244"/>
      <c r="O103" s="84"/>
      <c r="P103" s="84"/>
      <c r="Q103" s="84"/>
      <c r="R103" s="84"/>
      <c r="S103" s="84"/>
      <c r="T103" s="85"/>
      <c r="U103" s="38"/>
      <c r="V103" s="38"/>
      <c r="W103" s="38"/>
      <c r="X103" s="38"/>
      <c r="Y103" s="38"/>
      <c r="Z103" s="38"/>
      <c r="AA103" s="38"/>
      <c r="AB103" s="38"/>
      <c r="AC103" s="38"/>
      <c r="AD103" s="38"/>
      <c r="AE103" s="38"/>
      <c r="AT103" s="17" t="s">
        <v>157</v>
      </c>
      <c r="AU103" s="17" t="s">
        <v>83</v>
      </c>
    </row>
    <row r="104" s="2" customFormat="1">
      <c r="A104" s="38"/>
      <c r="B104" s="39"/>
      <c r="C104" s="40"/>
      <c r="D104" s="241" t="s">
        <v>695</v>
      </c>
      <c r="E104" s="40"/>
      <c r="F104" s="245" t="s">
        <v>1186</v>
      </c>
      <c r="G104" s="40"/>
      <c r="H104" s="40"/>
      <c r="I104" s="148"/>
      <c r="J104" s="40"/>
      <c r="K104" s="40"/>
      <c r="L104" s="44"/>
      <c r="M104" s="243"/>
      <c r="N104" s="244"/>
      <c r="O104" s="84"/>
      <c r="P104" s="84"/>
      <c r="Q104" s="84"/>
      <c r="R104" s="84"/>
      <c r="S104" s="84"/>
      <c r="T104" s="85"/>
      <c r="U104" s="38"/>
      <c r="V104" s="38"/>
      <c r="W104" s="38"/>
      <c r="X104" s="38"/>
      <c r="Y104" s="38"/>
      <c r="Z104" s="38"/>
      <c r="AA104" s="38"/>
      <c r="AB104" s="38"/>
      <c r="AC104" s="38"/>
      <c r="AD104" s="38"/>
      <c r="AE104" s="38"/>
      <c r="AT104" s="17" t="s">
        <v>695</v>
      </c>
      <c r="AU104" s="17" t="s">
        <v>83</v>
      </c>
    </row>
    <row r="105" s="12" customFormat="1" ht="22.8" customHeight="1">
      <c r="A105" s="12"/>
      <c r="B105" s="212"/>
      <c r="C105" s="213"/>
      <c r="D105" s="214" t="s">
        <v>73</v>
      </c>
      <c r="E105" s="226" t="s">
        <v>1187</v>
      </c>
      <c r="F105" s="226" t="s">
        <v>1188</v>
      </c>
      <c r="G105" s="213"/>
      <c r="H105" s="213"/>
      <c r="I105" s="216"/>
      <c r="J105" s="227">
        <f>BK105</f>
        <v>0</v>
      </c>
      <c r="K105" s="213"/>
      <c r="L105" s="218"/>
      <c r="M105" s="219"/>
      <c r="N105" s="220"/>
      <c r="O105" s="220"/>
      <c r="P105" s="221">
        <f>SUM(P106:P108)</f>
        <v>0</v>
      </c>
      <c r="Q105" s="220"/>
      <c r="R105" s="221">
        <f>SUM(R106:R108)</f>
        <v>0</v>
      </c>
      <c r="S105" s="220"/>
      <c r="T105" s="222">
        <f>SUM(T106:T108)</f>
        <v>0</v>
      </c>
      <c r="U105" s="12"/>
      <c r="V105" s="12"/>
      <c r="W105" s="12"/>
      <c r="X105" s="12"/>
      <c r="Y105" s="12"/>
      <c r="Z105" s="12"/>
      <c r="AA105" s="12"/>
      <c r="AB105" s="12"/>
      <c r="AC105" s="12"/>
      <c r="AD105" s="12"/>
      <c r="AE105" s="12"/>
      <c r="AR105" s="223" t="s">
        <v>149</v>
      </c>
      <c r="AT105" s="224" t="s">
        <v>73</v>
      </c>
      <c r="AU105" s="224" t="s">
        <v>81</v>
      </c>
      <c r="AY105" s="223" t="s">
        <v>148</v>
      </c>
      <c r="BK105" s="225">
        <f>SUM(BK106:BK108)</f>
        <v>0</v>
      </c>
    </row>
    <row r="106" s="2" customFormat="1" ht="16.5" customHeight="1">
      <c r="A106" s="38"/>
      <c r="B106" s="39"/>
      <c r="C106" s="228" t="s">
        <v>90</v>
      </c>
      <c r="D106" s="228" t="s">
        <v>151</v>
      </c>
      <c r="E106" s="229" t="s">
        <v>1189</v>
      </c>
      <c r="F106" s="230" t="s">
        <v>1188</v>
      </c>
      <c r="G106" s="231" t="s">
        <v>685</v>
      </c>
      <c r="H106" s="232">
        <v>1</v>
      </c>
      <c r="I106" s="233"/>
      <c r="J106" s="234">
        <f>ROUND(I106*H106,2)</f>
        <v>0</v>
      </c>
      <c r="K106" s="230" t="s">
        <v>716</v>
      </c>
      <c r="L106" s="44"/>
      <c r="M106" s="235" t="s">
        <v>19</v>
      </c>
      <c r="N106" s="236" t="s">
        <v>45</v>
      </c>
      <c r="O106" s="84"/>
      <c r="P106" s="237">
        <f>O106*H106</f>
        <v>0</v>
      </c>
      <c r="Q106" s="237">
        <v>0</v>
      </c>
      <c r="R106" s="237">
        <f>Q106*H106</f>
        <v>0</v>
      </c>
      <c r="S106" s="237">
        <v>0</v>
      </c>
      <c r="T106" s="238">
        <f>S106*H106</f>
        <v>0</v>
      </c>
      <c r="U106" s="38"/>
      <c r="V106" s="38"/>
      <c r="W106" s="38"/>
      <c r="X106" s="38"/>
      <c r="Y106" s="38"/>
      <c r="Z106" s="38"/>
      <c r="AA106" s="38"/>
      <c r="AB106" s="38"/>
      <c r="AC106" s="38"/>
      <c r="AD106" s="38"/>
      <c r="AE106" s="38"/>
      <c r="AR106" s="239" t="s">
        <v>1180</v>
      </c>
      <c r="AT106" s="239" t="s">
        <v>151</v>
      </c>
      <c r="AU106" s="239" t="s">
        <v>83</v>
      </c>
      <c r="AY106" s="17" t="s">
        <v>148</v>
      </c>
      <c r="BE106" s="240">
        <f>IF(N106="základní",J106,0)</f>
        <v>0</v>
      </c>
      <c r="BF106" s="240">
        <f>IF(N106="snížená",J106,0)</f>
        <v>0</v>
      </c>
      <c r="BG106" s="240">
        <f>IF(N106="zákl. přenesená",J106,0)</f>
        <v>0</v>
      </c>
      <c r="BH106" s="240">
        <f>IF(N106="sníž. přenesená",J106,0)</f>
        <v>0</v>
      </c>
      <c r="BI106" s="240">
        <f>IF(N106="nulová",J106,0)</f>
        <v>0</v>
      </c>
      <c r="BJ106" s="17" t="s">
        <v>81</v>
      </c>
      <c r="BK106" s="240">
        <f>ROUND(I106*H106,2)</f>
        <v>0</v>
      </c>
      <c r="BL106" s="17" t="s">
        <v>1180</v>
      </c>
      <c r="BM106" s="239" t="s">
        <v>1190</v>
      </c>
    </row>
    <row r="107" s="2" customFormat="1">
      <c r="A107" s="38"/>
      <c r="B107" s="39"/>
      <c r="C107" s="40"/>
      <c r="D107" s="241" t="s">
        <v>157</v>
      </c>
      <c r="E107" s="40"/>
      <c r="F107" s="242" t="s">
        <v>1188</v>
      </c>
      <c r="G107" s="40"/>
      <c r="H107" s="40"/>
      <c r="I107" s="148"/>
      <c r="J107" s="40"/>
      <c r="K107" s="40"/>
      <c r="L107" s="44"/>
      <c r="M107" s="243"/>
      <c r="N107" s="244"/>
      <c r="O107" s="84"/>
      <c r="P107" s="84"/>
      <c r="Q107" s="84"/>
      <c r="R107" s="84"/>
      <c r="S107" s="84"/>
      <c r="T107" s="85"/>
      <c r="U107" s="38"/>
      <c r="V107" s="38"/>
      <c r="W107" s="38"/>
      <c r="X107" s="38"/>
      <c r="Y107" s="38"/>
      <c r="Z107" s="38"/>
      <c r="AA107" s="38"/>
      <c r="AB107" s="38"/>
      <c r="AC107" s="38"/>
      <c r="AD107" s="38"/>
      <c r="AE107" s="38"/>
      <c r="AT107" s="17" t="s">
        <v>157</v>
      </c>
      <c r="AU107" s="17" t="s">
        <v>83</v>
      </c>
    </row>
    <row r="108" s="2" customFormat="1">
      <c r="A108" s="38"/>
      <c r="B108" s="39"/>
      <c r="C108" s="40"/>
      <c r="D108" s="241" t="s">
        <v>695</v>
      </c>
      <c r="E108" s="40"/>
      <c r="F108" s="245" t="s">
        <v>1191</v>
      </c>
      <c r="G108" s="40"/>
      <c r="H108" s="40"/>
      <c r="I108" s="148"/>
      <c r="J108" s="40"/>
      <c r="K108" s="40"/>
      <c r="L108" s="44"/>
      <c r="M108" s="243"/>
      <c r="N108" s="244"/>
      <c r="O108" s="84"/>
      <c r="P108" s="84"/>
      <c r="Q108" s="84"/>
      <c r="R108" s="84"/>
      <c r="S108" s="84"/>
      <c r="T108" s="85"/>
      <c r="U108" s="38"/>
      <c r="V108" s="38"/>
      <c r="W108" s="38"/>
      <c r="X108" s="38"/>
      <c r="Y108" s="38"/>
      <c r="Z108" s="38"/>
      <c r="AA108" s="38"/>
      <c r="AB108" s="38"/>
      <c r="AC108" s="38"/>
      <c r="AD108" s="38"/>
      <c r="AE108" s="38"/>
      <c r="AT108" s="17" t="s">
        <v>695</v>
      </c>
      <c r="AU108" s="17" t="s">
        <v>83</v>
      </c>
    </row>
    <row r="109" s="12" customFormat="1" ht="22.8" customHeight="1">
      <c r="A109" s="12"/>
      <c r="B109" s="212"/>
      <c r="C109" s="213"/>
      <c r="D109" s="214" t="s">
        <v>73</v>
      </c>
      <c r="E109" s="226" t="s">
        <v>1192</v>
      </c>
      <c r="F109" s="226" t="s">
        <v>1193</v>
      </c>
      <c r="G109" s="213"/>
      <c r="H109" s="213"/>
      <c r="I109" s="216"/>
      <c r="J109" s="227">
        <f>BK109</f>
        <v>0</v>
      </c>
      <c r="K109" s="213"/>
      <c r="L109" s="218"/>
      <c r="M109" s="219"/>
      <c r="N109" s="220"/>
      <c r="O109" s="220"/>
      <c r="P109" s="221">
        <f>SUM(P110:P114)</f>
        <v>0</v>
      </c>
      <c r="Q109" s="220"/>
      <c r="R109" s="221">
        <f>SUM(R110:R114)</f>
        <v>0</v>
      </c>
      <c r="S109" s="220"/>
      <c r="T109" s="222">
        <f>SUM(T110:T114)</f>
        <v>0</v>
      </c>
      <c r="U109" s="12"/>
      <c r="V109" s="12"/>
      <c r="W109" s="12"/>
      <c r="X109" s="12"/>
      <c r="Y109" s="12"/>
      <c r="Z109" s="12"/>
      <c r="AA109" s="12"/>
      <c r="AB109" s="12"/>
      <c r="AC109" s="12"/>
      <c r="AD109" s="12"/>
      <c r="AE109" s="12"/>
      <c r="AR109" s="223" t="s">
        <v>149</v>
      </c>
      <c r="AT109" s="224" t="s">
        <v>73</v>
      </c>
      <c r="AU109" s="224" t="s">
        <v>81</v>
      </c>
      <c r="AY109" s="223" t="s">
        <v>148</v>
      </c>
      <c r="BK109" s="225">
        <f>SUM(BK110:BK114)</f>
        <v>0</v>
      </c>
    </row>
    <row r="110" s="2" customFormat="1" ht="16.5" customHeight="1">
      <c r="A110" s="38"/>
      <c r="B110" s="39"/>
      <c r="C110" s="228" t="s">
        <v>114</v>
      </c>
      <c r="D110" s="228" t="s">
        <v>151</v>
      </c>
      <c r="E110" s="229" t="s">
        <v>1194</v>
      </c>
      <c r="F110" s="230" t="s">
        <v>1195</v>
      </c>
      <c r="G110" s="231" t="s">
        <v>685</v>
      </c>
      <c r="H110" s="232">
        <v>2</v>
      </c>
      <c r="I110" s="233"/>
      <c r="J110" s="234">
        <f>ROUND(I110*H110,2)</f>
        <v>0</v>
      </c>
      <c r="K110" s="230" t="s">
        <v>716</v>
      </c>
      <c r="L110" s="44"/>
      <c r="M110" s="235" t="s">
        <v>19</v>
      </c>
      <c r="N110" s="236" t="s">
        <v>45</v>
      </c>
      <c r="O110" s="84"/>
      <c r="P110" s="237">
        <f>O110*H110</f>
        <v>0</v>
      </c>
      <c r="Q110" s="237">
        <v>0</v>
      </c>
      <c r="R110" s="237">
        <f>Q110*H110</f>
        <v>0</v>
      </c>
      <c r="S110" s="237">
        <v>0</v>
      </c>
      <c r="T110" s="238">
        <f>S110*H110</f>
        <v>0</v>
      </c>
      <c r="U110" s="38"/>
      <c r="V110" s="38"/>
      <c r="W110" s="38"/>
      <c r="X110" s="38"/>
      <c r="Y110" s="38"/>
      <c r="Z110" s="38"/>
      <c r="AA110" s="38"/>
      <c r="AB110" s="38"/>
      <c r="AC110" s="38"/>
      <c r="AD110" s="38"/>
      <c r="AE110" s="38"/>
      <c r="AR110" s="239" t="s">
        <v>114</v>
      </c>
      <c r="AT110" s="239" t="s">
        <v>151</v>
      </c>
      <c r="AU110" s="239" t="s">
        <v>83</v>
      </c>
      <c r="AY110" s="17" t="s">
        <v>148</v>
      </c>
      <c r="BE110" s="240">
        <f>IF(N110="základní",J110,0)</f>
        <v>0</v>
      </c>
      <c r="BF110" s="240">
        <f>IF(N110="snížená",J110,0)</f>
        <v>0</v>
      </c>
      <c r="BG110" s="240">
        <f>IF(N110="zákl. přenesená",J110,0)</f>
        <v>0</v>
      </c>
      <c r="BH110" s="240">
        <f>IF(N110="sníž. přenesená",J110,0)</f>
        <v>0</v>
      </c>
      <c r="BI110" s="240">
        <f>IF(N110="nulová",J110,0)</f>
        <v>0</v>
      </c>
      <c r="BJ110" s="17" t="s">
        <v>81</v>
      </c>
      <c r="BK110" s="240">
        <f>ROUND(I110*H110,2)</f>
        <v>0</v>
      </c>
      <c r="BL110" s="17" t="s">
        <v>114</v>
      </c>
      <c r="BM110" s="239" t="s">
        <v>1196</v>
      </c>
    </row>
    <row r="111" s="2" customFormat="1">
      <c r="A111" s="38"/>
      <c r="B111" s="39"/>
      <c r="C111" s="40"/>
      <c r="D111" s="241" t="s">
        <v>157</v>
      </c>
      <c r="E111" s="40"/>
      <c r="F111" s="242" t="s">
        <v>1195</v>
      </c>
      <c r="G111" s="40"/>
      <c r="H111" s="40"/>
      <c r="I111" s="148"/>
      <c r="J111" s="40"/>
      <c r="K111" s="40"/>
      <c r="L111" s="44"/>
      <c r="M111" s="243"/>
      <c r="N111" s="244"/>
      <c r="O111" s="84"/>
      <c r="P111" s="84"/>
      <c r="Q111" s="84"/>
      <c r="R111" s="84"/>
      <c r="S111" s="84"/>
      <c r="T111" s="85"/>
      <c r="U111" s="38"/>
      <c r="V111" s="38"/>
      <c r="W111" s="38"/>
      <c r="X111" s="38"/>
      <c r="Y111" s="38"/>
      <c r="Z111" s="38"/>
      <c r="AA111" s="38"/>
      <c r="AB111" s="38"/>
      <c r="AC111" s="38"/>
      <c r="AD111" s="38"/>
      <c r="AE111" s="38"/>
      <c r="AT111" s="17" t="s">
        <v>157</v>
      </c>
      <c r="AU111" s="17" t="s">
        <v>83</v>
      </c>
    </row>
    <row r="112" s="2" customFormat="1">
      <c r="A112" s="38"/>
      <c r="B112" s="39"/>
      <c r="C112" s="40"/>
      <c r="D112" s="241" t="s">
        <v>695</v>
      </c>
      <c r="E112" s="40"/>
      <c r="F112" s="245" t="s">
        <v>1197</v>
      </c>
      <c r="G112" s="40"/>
      <c r="H112" s="40"/>
      <c r="I112" s="148"/>
      <c r="J112" s="40"/>
      <c r="K112" s="40"/>
      <c r="L112" s="44"/>
      <c r="M112" s="243"/>
      <c r="N112" s="244"/>
      <c r="O112" s="84"/>
      <c r="P112" s="84"/>
      <c r="Q112" s="84"/>
      <c r="R112" s="84"/>
      <c r="S112" s="84"/>
      <c r="T112" s="85"/>
      <c r="U112" s="38"/>
      <c r="V112" s="38"/>
      <c r="W112" s="38"/>
      <c r="X112" s="38"/>
      <c r="Y112" s="38"/>
      <c r="Z112" s="38"/>
      <c r="AA112" s="38"/>
      <c r="AB112" s="38"/>
      <c r="AC112" s="38"/>
      <c r="AD112" s="38"/>
      <c r="AE112" s="38"/>
      <c r="AT112" s="17" t="s">
        <v>695</v>
      </c>
      <c r="AU112" s="17" t="s">
        <v>83</v>
      </c>
    </row>
    <row r="113" s="15" customFormat="1">
      <c r="A113" s="15"/>
      <c r="B113" s="278"/>
      <c r="C113" s="279"/>
      <c r="D113" s="241" t="s">
        <v>173</v>
      </c>
      <c r="E113" s="280" t="s">
        <v>19</v>
      </c>
      <c r="F113" s="281" t="s">
        <v>1198</v>
      </c>
      <c r="G113" s="279"/>
      <c r="H113" s="280" t="s">
        <v>19</v>
      </c>
      <c r="I113" s="282"/>
      <c r="J113" s="279"/>
      <c r="K113" s="279"/>
      <c r="L113" s="283"/>
      <c r="M113" s="284"/>
      <c r="N113" s="285"/>
      <c r="O113" s="285"/>
      <c r="P113" s="285"/>
      <c r="Q113" s="285"/>
      <c r="R113" s="285"/>
      <c r="S113" s="285"/>
      <c r="T113" s="286"/>
      <c r="U113" s="15"/>
      <c r="V113" s="15"/>
      <c r="W113" s="15"/>
      <c r="X113" s="15"/>
      <c r="Y113" s="15"/>
      <c r="Z113" s="15"/>
      <c r="AA113" s="15"/>
      <c r="AB113" s="15"/>
      <c r="AC113" s="15"/>
      <c r="AD113" s="15"/>
      <c r="AE113" s="15"/>
      <c r="AT113" s="287" t="s">
        <v>173</v>
      </c>
      <c r="AU113" s="287" t="s">
        <v>83</v>
      </c>
      <c r="AV113" s="15" t="s">
        <v>81</v>
      </c>
      <c r="AW113" s="15" t="s">
        <v>35</v>
      </c>
      <c r="AX113" s="15" t="s">
        <v>74</v>
      </c>
      <c r="AY113" s="287" t="s">
        <v>148</v>
      </c>
    </row>
    <row r="114" s="13" customFormat="1">
      <c r="A114" s="13"/>
      <c r="B114" s="246"/>
      <c r="C114" s="247"/>
      <c r="D114" s="241" t="s">
        <v>173</v>
      </c>
      <c r="E114" s="248" t="s">
        <v>19</v>
      </c>
      <c r="F114" s="249" t="s">
        <v>629</v>
      </c>
      <c r="G114" s="247"/>
      <c r="H114" s="250">
        <v>2</v>
      </c>
      <c r="I114" s="251"/>
      <c r="J114" s="247"/>
      <c r="K114" s="247"/>
      <c r="L114" s="252"/>
      <c r="M114" s="253"/>
      <c r="N114" s="254"/>
      <c r="O114" s="254"/>
      <c r="P114" s="254"/>
      <c r="Q114" s="254"/>
      <c r="R114" s="254"/>
      <c r="S114" s="254"/>
      <c r="T114" s="255"/>
      <c r="U114" s="13"/>
      <c r="V114" s="13"/>
      <c r="W114" s="13"/>
      <c r="X114" s="13"/>
      <c r="Y114" s="13"/>
      <c r="Z114" s="13"/>
      <c r="AA114" s="13"/>
      <c r="AB114" s="13"/>
      <c r="AC114" s="13"/>
      <c r="AD114" s="13"/>
      <c r="AE114" s="13"/>
      <c r="AT114" s="256" t="s">
        <v>173</v>
      </c>
      <c r="AU114" s="256" t="s">
        <v>83</v>
      </c>
      <c r="AV114" s="13" t="s">
        <v>83</v>
      </c>
      <c r="AW114" s="13" t="s">
        <v>35</v>
      </c>
      <c r="AX114" s="13" t="s">
        <v>81</v>
      </c>
      <c r="AY114" s="256" t="s">
        <v>148</v>
      </c>
    </row>
    <row r="115" s="12" customFormat="1" ht="22.8" customHeight="1">
      <c r="A115" s="12"/>
      <c r="B115" s="212"/>
      <c r="C115" s="213"/>
      <c r="D115" s="214" t="s">
        <v>73</v>
      </c>
      <c r="E115" s="226" t="s">
        <v>1199</v>
      </c>
      <c r="F115" s="226" t="s">
        <v>1200</v>
      </c>
      <c r="G115" s="213"/>
      <c r="H115" s="213"/>
      <c r="I115" s="216"/>
      <c r="J115" s="227">
        <f>BK115</f>
        <v>0</v>
      </c>
      <c r="K115" s="213"/>
      <c r="L115" s="218"/>
      <c r="M115" s="219"/>
      <c r="N115" s="220"/>
      <c r="O115" s="220"/>
      <c r="P115" s="221">
        <f>SUM(P116:P118)</f>
        <v>0</v>
      </c>
      <c r="Q115" s="220"/>
      <c r="R115" s="221">
        <f>SUM(R116:R118)</f>
        <v>0</v>
      </c>
      <c r="S115" s="220"/>
      <c r="T115" s="222">
        <f>SUM(T116:T118)</f>
        <v>0</v>
      </c>
      <c r="U115" s="12"/>
      <c r="V115" s="12"/>
      <c r="W115" s="12"/>
      <c r="X115" s="12"/>
      <c r="Y115" s="12"/>
      <c r="Z115" s="12"/>
      <c r="AA115" s="12"/>
      <c r="AB115" s="12"/>
      <c r="AC115" s="12"/>
      <c r="AD115" s="12"/>
      <c r="AE115" s="12"/>
      <c r="AR115" s="223" t="s">
        <v>149</v>
      </c>
      <c r="AT115" s="224" t="s">
        <v>73</v>
      </c>
      <c r="AU115" s="224" t="s">
        <v>81</v>
      </c>
      <c r="AY115" s="223" t="s">
        <v>148</v>
      </c>
      <c r="BK115" s="225">
        <f>SUM(BK116:BK118)</f>
        <v>0</v>
      </c>
    </row>
    <row r="116" s="2" customFormat="1" ht="16.5" customHeight="1">
      <c r="A116" s="38"/>
      <c r="B116" s="39"/>
      <c r="C116" s="228" t="s">
        <v>149</v>
      </c>
      <c r="D116" s="228" t="s">
        <v>151</v>
      </c>
      <c r="E116" s="229" t="s">
        <v>1201</v>
      </c>
      <c r="F116" s="230" t="s">
        <v>1200</v>
      </c>
      <c r="G116" s="231" t="s">
        <v>685</v>
      </c>
      <c r="H116" s="232">
        <v>1</v>
      </c>
      <c r="I116" s="233"/>
      <c r="J116" s="234">
        <f>ROUND(I116*H116,2)</f>
        <v>0</v>
      </c>
      <c r="K116" s="230" t="s">
        <v>716</v>
      </c>
      <c r="L116" s="44"/>
      <c r="M116" s="235" t="s">
        <v>19</v>
      </c>
      <c r="N116" s="236" t="s">
        <v>45</v>
      </c>
      <c r="O116" s="84"/>
      <c r="P116" s="237">
        <f>O116*H116</f>
        <v>0</v>
      </c>
      <c r="Q116" s="237">
        <v>0</v>
      </c>
      <c r="R116" s="237">
        <f>Q116*H116</f>
        <v>0</v>
      </c>
      <c r="S116" s="237">
        <v>0</v>
      </c>
      <c r="T116" s="238">
        <f>S116*H116</f>
        <v>0</v>
      </c>
      <c r="U116" s="38"/>
      <c r="V116" s="38"/>
      <c r="W116" s="38"/>
      <c r="X116" s="38"/>
      <c r="Y116" s="38"/>
      <c r="Z116" s="38"/>
      <c r="AA116" s="38"/>
      <c r="AB116" s="38"/>
      <c r="AC116" s="38"/>
      <c r="AD116" s="38"/>
      <c r="AE116" s="38"/>
      <c r="AR116" s="239" t="s">
        <v>1180</v>
      </c>
      <c r="AT116" s="239" t="s">
        <v>151</v>
      </c>
      <c r="AU116" s="239" t="s">
        <v>83</v>
      </c>
      <c r="AY116" s="17" t="s">
        <v>148</v>
      </c>
      <c r="BE116" s="240">
        <f>IF(N116="základní",J116,0)</f>
        <v>0</v>
      </c>
      <c r="BF116" s="240">
        <f>IF(N116="snížená",J116,0)</f>
        <v>0</v>
      </c>
      <c r="BG116" s="240">
        <f>IF(N116="zákl. přenesená",J116,0)</f>
        <v>0</v>
      </c>
      <c r="BH116" s="240">
        <f>IF(N116="sníž. přenesená",J116,0)</f>
        <v>0</v>
      </c>
      <c r="BI116" s="240">
        <f>IF(N116="nulová",J116,0)</f>
        <v>0</v>
      </c>
      <c r="BJ116" s="17" t="s">
        <v>81</v>
      </c>
      <c r="BK116" s="240">
        <f>ROUND(I116*H116,2)</f>
        <v>0</v>
      </c>
      <c r="BL116" s="17" t="s">
        <v>1180</v>
      </c>
      <c r="BM116" s="239" t="s">
        <v>1202</v>
      </c>
    </row>
    <row r="117" s="2" customFormat="1">
      <c r="A117" s="38"/>
      <c r="B117" s="39"/>
      <c r="C117" s="40"/>
      <c r="D117" s="241" t="s">
        <v>157</v>
      </c>
      <c r="E117" s="40"/>
      <c r="F117" s="242" t="s">
        <v>1200</v>
      </c>
      <c r="G117" s="40"/>
      <c r="H117" s="40"/>
      <c r="I117" s="148"/>
      <c r="J117" s="40"/>
      <c r="K117" s="40"/>
      <c r="L117" s="44"/>
      <c r="M117" s="243"/>
      <c r="N117" s="244"/>
      <c r="O117" s="84"/>
      <c r="P117" s="84"/>
      <c r="Q117" s="84"/>
      <c r="R117" s="84"/>
      <c r="S117" s="84"/>
      <c r="T117" s="85"/>
      <c r="U117" s="38"/>
      <c r="V117" s="38"/>
      <c r="W117" s="38"/>
      <c r="X117" s="38"/>
      <c r="Y117" s="38"/>
      <c r="Z117" s="38"/>
      <c r="AA117" s="38"/>
      <c r="AB117" s="38"/>
      <c r="AC117" s="38"/>
      <c r="AD117" s="38"/>
      <c r="AE117" s="38"/>
      <c r="AT117" s="17" t="s">
        <v>157</v>
      </c>
      <c r="AU117" s="17" t="s">
        <v>83</v>
      </c>
    </row>
    <row r="118" s="2" customFormat="1">
      <c r="A118" s="38"/>
      <c r="B118" s="39"/>
      <c r="C118" s="40"/>
      <c r="D118" s="241" t="s">
        <v>695</v>
      </c>
      <c r="E118" s="40"/>
      <c r="F118" s="245" t="s">
        <v>1068</v>
      </c>
      <c r="G118" s="40"/>
      <c r="H118" s="40"/>
      <c r="I118" s="148"/>
      <c r="J118" s="40"/>
      <c r="K118" s="40"/>
      <c r="L118" s="44"/>
      <c r="M118" s="288"/>
      <c r="N118" s="289"/>
      <c r="O118" s="290"/>
      <c r="P118" s="290"/>
      <c r="Q118" s="290"/>
      <c r="R118" s="290"/>
      <c r="S118" s="290"/>
      <c r="T118" s="291"/>
      <c r="U118" s="38"/>
      <c r="V118" s="38"/>
      <c r="W118" s="38"/>
      <c r="X118" s="38"/>
      <c r="Y118" s="38"/>
      <c r="Z118" s="38"/>
      <c r="AA118" s="38"/>
      <c r="AB118" s="38"/>
      <c r="AC118" s="38"/>
      <c r="AD118" s="38"/>
      <c r="AE118" s="38"/>
      <c r="AT118" s="17" t="s">
        <v>695</v>
      </c>
      <c r="AU118" s="17" t="s">
        <v>83</v>
      </c>
    </row>
    <row r="119" s="2" customFormat="1" ht="6.96" customHeight="1">
      <c r="A119" s="38"/>
      <c r="B119" s="59"/>
      <c r="C119" s="60"/>
      <c r="D119" s="60"/>
      <c r="E119" s="60"/>
      <c r="F119" s="60"/>
      <c r="G119" s="60"/>
      <c r="H119" s="60"/>
      <c r="I119" s="176"/>
      <c r="J119" s="60"/>
      <c r="K119" s="60"/>
      <c r="L119" s="44"/>
      <c r="M119" s="38"/>
      <c r="O119" s="38"/>
      <c r="P119" s="38"/>
      <c r="Q119" s="38"/>
      <c r="R119" s="38"/>
      <c r="S119" s="38"/>
      <c r="T119" s="38"/>
      <c r="U119" s="38"/>
      <c r="V119" s="38"/>
      <c r="W119" s="38"/>
      <c r="X119" s="38"/>
      <c r="Y119" s="38"/>
      <c r="Z119" s="38"/>
      <c r="AA119" s="38"/>
      <c r="AB119" s="38"/>
      <c r="AC119" s="38"/>
      <c r="AD119" s="38"/>
      <c r="AE119" s="38"/>
    </row>
  </sheetData>
  <sheetProtection sheet="1" autoFilter="0" formatColumns="0" formatRows="0" objects="1" scenarios="1" spinCount="100000" saltValue="YkF/K7qcnIzWlCL8lP6gdgwfce2aT33mnbxrDJjnLcKGEZs6ojbA2T85iI9agSxe8HosiJ14KQfWVU6BG4p/sA==" hashValue="3tarMKRDoP3o6hLadBm3CS43Hy3XNWZ4atFypxL93pMagb3/RjpLMSkFv1kjrC+hi5WuQI8EpSllz2yFw3UuaQ==" algorithmName="SHA-512" password="CC35"/>
  <autoFilter ref="C95:K118"/>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2020-04-16T11:52:19Z</dcterms:created>
  <dcterms:modified xsi:type="dcterms:W3CDTF">2020-04-16T11:52:36Z</dcterms:modified>
</cp:coreProperties>
</file>